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C:\Users\bookkeeper\Documents\Monthly Financials\2018\"/>
    </mc:Choice>
  </mc:AlternateContent>
  <xr:revisionPtr revIDLastSave="0" documentId="13_ncr:1_{C22D23FD-C186-4D0F-A0C5-EE3CC6E785D8}" xr6:coauthVersionLast="36" xr6:coauthVersionMax="36" xr10:uidLastSave="{00000000-0000-0000-0000-000000000000}"/>
  <bookViews>
    <workbookView xWindow="32772" yWindow="32772" windowWidth="32772" windowHeight="10200" xr2:uid="{00000000-000D-0000-FFFF-FFFF00000000}"/>
  </bookViews>
  <sheets>
    <sheet name="St. Matthias" sheetId="1" r:id="rId1"/>
    <sheet name="Soup Hour" sheetId="2" r:id="rId2"/>
  </sheets>
  <definedNames>
    <definedName name="_xlnm.Print_Area" localSheetId="0">'St. Matthias'!$A$2:$J$145</definedName>
    <definedName name="_xlnm.Print_Titles" localSheetId="0">'St. Matthias'!$1:$1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8" i="1" l="1"/>
  <c r="E39" i="1" l="1"/>
  <c r="F39" i="1"/>
  <c r="G39" i="1"/>
  <c r="H39" i="1"/>
  <c r="I39" i="1"/>
  <c r="J39" i="1"/>
  <c r="E133" i="1"/>
  <c r="F133" i="1"/>
  <c r="G133" i="1"/>
  <c r="H133" i="1"/>
  <c r="I133" i="1"/>
  <c r="J133" i="1"/>
  <c r="J29" i="1"/>
  <c r="I29" i="1"/>
  <c r="H29" i="1"/>
  <c r="G29" i="1"/>
  <c r="F29" i="1"/>
  <c r="E29" i="1"/>
  <c r="J140" i="1"/>
  <c r="H140" i="1"/>
  <c r="J127" i="1"/>
  <c r="I127" i="1"/>
  <c r="H127" i="1"/>
  <c r="G127" i="1"/>
  <c r="F127" i="1"/>
  <c r="E127" i="1"/>
  <c r="J63" i="1"/>
  <c r="I63" i="1"/>
  <c r="H63" i="1"/>
  <c r="G63" i="1"/>
  <c r="F63" i="1"/>
  <c r="E63" i="1"/>
  <c r="J9" i="1"/>
  <c r="I9" i="1"/>
  <c r="H9" i="1"/>
  <c r="G9" i="1"/>
  <c r="F9" i="1"/>
  <c r="J18" i="1"/>
  <c r="J20" i="1" s="1"/>
  <c r="J120" i="1"/>
  <c r="J113" i="1"/>
  <c r="J98" i="1"/>
  <c r="J83" i="1"/>
  <c r="J69" i="1"/>
  <c r="J52" i="1"/>
  <c r="I18" i="1"/>
  <c r="I120" i="1"/>
  <c r="I113" i="1"/>
  <c r="I98" i="1"/>
  <c r="I83" i="1"/>
  <c r="I69" i="1"/>
  <c r="I52" i="1"/>
  <c r="H18" i="1"/>
  <c r="H120" i="1"/>
  <c r="H113" i="1"/>
  <c r="H98" i="1"/>
  <c r="H83" i="1"/>
  <c r="H69" i="1"/>
  <c r="H52" i="1"/>
  <c r="G18" i="1"/>
  <c r="G120" i="1"/>
  <c r="G113" i="1"/>
  <c r="G98" i="1"/>
  <c r="G83" i="1"/>
  <c r="G69" i="1"/>
  <c r="G52" i="1"/>
  <c r="F18" i="1"/>
  <c r="F120" i="1"/>
  <c r="F113" i="1"/>
  <c r="F98" i="1"/>
  <c r="F83" i="1"/>
  <c r="F69" i="1"/>
  <c r="F52" i="1"/>
  <c r="E9" i="1"/>
  <c r="E18" i="1"/>
  <c r="E20" i="1" s="1"/>
  <c r="E120" i="1"/>
  <c r="E113" i="1"/>
  <c r="E98" i="1"/>
  <c r="E83" i="1"/>
  <c r="E69" i="1"/>
  <c r="E52" i="1"/>
  <c r="I140" i="1"/>
  <c r="E31" i="1" l="1"/>
  <c r="G20" i="1"/>
  <c r="G41" i="1"/>
  <c r="G100" i="1"/>
  <c r="G135" i="1" s="1"/>
  <c r="E100" i="1"/>
  <c r="E135" i="1" s="1"/>
  <c r="H100" i="1"/>
  <c r="H135" i="1" s="1"/>
  <c r="E140" i="1"/>
  <c r="G140" i="1"/>
  <c r="F20" i="1"/>
  <c r="F41" i="1" s="1"/>
  <c r="F140" i="1"/>
  <c r="F100" i="1"/>
  <c r="F135" i="1" s="1"/>
  <c r="H20" i="1"/>
  <c r="H31" i="1" s="1"/>
  <c r="H137" i="1" s="1"/>
  <c r="I100" i="1"/>
  <c r="I135" i="1" s="1"/>
  <c r="J100" i="1"/>
  <c r="J135" i="1" s="1"/>
  <c r="I20" i="1"/>
  <c r="I31" i="1" s="1"/>
  <c r="J31" i="1"/>
  <c r="J137" i="1" s="1"/>
  <c r="J41" i="1"/>
  <c r="E41" i="1"/>
  <c r="E138" i="1" s="1"/>
  <c r="G31" i="1"/>
  <c r="J138" i="1" l="1"/>
  <c r="F138" i="1"/>
  <c r="G137" i="1"/>
  <c r="I137" i="1"/>
  <c r="G138" i="1"/>
  <c r="E137" i="1"/>
  <c r="F31" i="1"/>
  <c r="F137" i="1" s="1"/>
  <c r="H41" i="1"/>
  <c r="H138" i="1" s="1"/>
  <c r="I41" i="1"/>
  <c r="I138" i="1" s="1"/>
</calcChain>
</file>

<file path=xl/sharedStrings.xml><?xml version="1.0" encoding="utf-8"?>
<sst xmlns="http://schemas.openxmlformats.org/spreadsheetml/2006/main" count="211" uniqueCount="209">
  <si>
    <r>
      <t>2</t>
    </r>
    <r>
      <rPr>
        <sz val="9"/>
        <color indexed="8"/>
        <rFont val="Arial"/>
        <family val="2"/>
      </rPr>
      <t xml:space="preserve"> The overall Budget assumes that all budgeted Designated Fund donations received in the current year will be spent this year</t>
    </r>
    <phoneticPr fontId="2" type="noConversion"/>
  </si>
  <si>
    <t>CHRISTIAN EDUCATION EXPENSES</t>
  </si>
  <si>
    <t>Music Program Exp</t>
  </si>
  <si>
    <t>5315</t>
  </si>
  <si>
    <t>Supply Organist Exp</t>
  </si>
  <si>
    <t>5325</t>
  </si>
  <si>
    <t>Supply Priests Exp</t>
  </si>
  <si>
    <t>5328</t>
  </si>
  <si>
    <t>Worship Supplies Exp.</t>
  </si>
  <si>
    <t>5335</t>
  </si>
  <si>
    <t>Altar Flowers Expense</t>
  </si>
  <si>
    <t>5336</t>
  </si>
  <si>
    <t>Allocate Staff - Music</t>
  </si>
  <si>
    <t>5340</t>
  </si>
  <si>
    <t>Subtotal Worship &amp; Music Ministry</t>
  </si>
  <si>
    <t>ADULT &amp; SENIOR MINISTRY</t>
  </si>
  <si>
    <t>Senior/Adult Ministry Exp</t>
  </si>
  <si>
    <t>5410</t>
  </si>
  <si>
    <t>Hospitality Exp</t>
  </si>
  <si>
    <t>5415</t>
  </si>
  <si>
    <t>Allocate Staff-Senior Min</t>
  </si>
  <si>
    <t>5440</t>
  </si>
  <si>
    <t>Subtotal Adult &amp; Senior Ministry</t>
  </si>
  <si>
    <t>CLERGY &amp; STAFF COSTS</t>
  </si>
  <si>
    <t>CLERGY COSTS</t>
  </si>
  <si>
    <t>Clergy Net Salary</t>
  </si>
  <si>
    <t>5502</t>
  </si>
  <si>
    <t>Clergy Housing</t>
  </si>
  <si>
    <t>5515</t>
  </si>
  <si>
    <t>Clergy Pensions</t>
  </si>
  <si>
    <t>5520</t>
  </si>
  <si>
    <t>5525</t>
  </si>
  <si>
    <t xml:space="preserve"> </t>
    <phoneticPr fontId="2" type="noConversion"/>
  </si>
  <si>
    <t>(No restrictions on how it can be spent)</t>
    <phoneticPr fontId="2" type="noConversion"/>
  </si>
  <si>
    <t>Saturday Service Music</t>
  </si>
  <si>
    <t>5330</t>
  </si>
  <si>
    <t>Clergy Social Security</t>
  </si>
  <si>
    <t>Miscellaneous Expenses</t>
  </si>
  <si>
    <t>6099</t>
  </si>
  <si>
    <t>Repairs and Maintenance</t>
  </si>
  <si>
    <t>7300</t>
  </si>
  <si>
    <t>7400</t>
  </si>
  <si>
    <t>Technology Expenses</t>
  </si>
  <si>
    <t>Homeless Aid-Parish</t>
  </si>
  <si>
    <t>Interest/ Unrest. Bequest</t>
  </si>
  <si>
    <t>Subtotal Building And Grounds</t>
  </si>
  <si>
    <t>UTILITIES</t>
  </si>
  <si>
    <t>All Purpose Fund Donation</t>
  </si>
  <si>
    <t>4703</t>
  </si>
  <si>
    <t>From Altar Flowers fund</t>
  </si>
  <si>
    <t>4834</t>
  </si>
  <si>
    <t>Annual Budget</t>
  </si>
  <si>
    <t>INCOME - ST. MATTHIAS</t>
  </si>
  <si>
    <t>GENERAL CONTRIBUTIONS</t>
  </si>
  <si>
    <t>Pledges</t>
  </si>
  <si>
    <t>4110</t>
  </si>
  <si>
    <t>Non-pledge Identified</t>
  </si>
  <si>
    <t>4120</t>
  </si>
  <si>
    <t>Plate Collection</t>
  </si>
  <si>
    <t>4130</t>
  </si>
  <si>
    <t>Holiday Offerings</t>
  </si>
  <si>
    <t>4140</t>
  </si>
  <si>
    <t>Subtotal General Contributions</t>
  </si>
  <si>
    <t>RENTAL &amp; OTHER INCOME</t>
  </si>
  <si>
    <t>Little House Rental</t>
  </si>
  <si>
    <t>4605</t>
  </si>
  <si>
    <t>Montessori School</t>
  </si>
  <si>
    <t>4615</t>
  </si>
  <si>
    <t>4630</t>
  </si>
  <si>
    <t>Weddings/Funerals/Baptism</t>
  </si>
  <si>
    <t>4635</t>
  </si>
  <si>
    <t>4696</t>
  </si>
  <si>
    <t>Subtotal Rental &amp; Other Income</t>
  </si>
  <si>
    <t>DESIGNATED FUND DONATIONS</t>
  </si>
  <si>
    <t>Christian Educ. Donations</t>
  </si>
  <si>
    <t>4704</t>
  </si>
  <si>
    <t>Wrship &amp; Music Donatns</t>
  </si>
  <si>
    <t>4750</t>
  </si>
  <si>
    <t>Altar Flower Donations</t>
  </si>
  <si>
    <t>4752</t>
  </si>
  <si>
    <t>Subtotal Designated Fund Donations</t>
  </si>
  <si>
    <t>Southern California Gas</t>
  </si>
  <si>
    <t>7310</t>
  </si>
  <si>
    <t>So Cal Edison</t>
  </si>
  <si>
    <t>7320</t>
  </si>
  <si>
    <t>Whittier Water/Garbage</t>
  </si>
  <si>
    <t>7330</t>
  </si>
  <si>
    <t>Alloc. Util. to Soup Hr</t>
  </si>
  <si>
    <t>7339</t>
  </si>
  <si>
    <t>Subtotal Utilities</t>
  </si>
  <si>
    <t>OTHER PROGRAM EXPENSE</t>
  </si>
  <si>
    <t>Diocesan Pledge</t>
  </si>
  <si>
    <t>7402</t>
  </si>
  <si>
    <t>7540</t>
  </si>
  <si>
    <t>7550</t>
  </si>
  <si>
    <t>Subtotal Other Program Expense</t>
  </si>
  <si>
    <t xml:space="preserve">St Matthias Money Available for Operating Expenses     </t>
  </si>
  <si>
    <t>YTD Budget</t>
  </si>
  <si>
    <t>Total Unrestricted Income</t>
  </si>
  <si>
    <t>St. Matthias contribution to Soup Hour Expenses</t>
  </si>
  <si>
    <t>(Unrestricted Income + Designated Funds Used)</t>
  </si>
  <si>
    <t>Notes</t>
  </si>
  <si>
    <t>From Rector's Discr. Fund</t>
  </si>
  <si>
    <t>4840</t>
  </si>
  <si>
    <t>From Music Fund</t>
  </si>
  <si>
    <t>4845</t>
  </si>
  <si>
    <t>4899</t>
  </si>
  <si>
    <t>EXPENSES</t>
  </si>
  <si>
    <t>Sunday School Expenses</t>
  </si>
  <si>
    <t>5210</t>
  </si>
  <si>
    <t>Vacation Bible School Exp</t>
  </si>
  <si>
    <t>5215</t>
  </si>
  <si>
    <t>Nursery</t>
  </si>
  <si>
    <t>5230</t>
  </si>
  <si>
    <t>Allocate Staff-Youth</t>
  </si>
  <si>
    <t>5250</t>
  </si>
  <si>
    <t>Subtotal Christian Educatn Exp</t>
  </si>
  <si>
    <t>WORSHIP &amp; MUSIC MINISTRY</t>
  </si>
  <si>
    <t>Subtotal Income - St. Matthias</t>
    <phoneticPr fontId="2" type="noConversion"/>
  </si>
  <si>
    <t xml:space="preserve">Designated Funds Used </t>
    <phoneticPr fontId="2" type="noConversion"/>
  </si>
  <si>
    <t>Wedding/Funeral Expenses</t>
  </si>
  <si>
    <t>Clergy SS - prior years</t>
  </si>
  <si>
    <t>5527</t>
  </si>
  <si>
    <t>Clergy Car Allowance-Cell</t>
  </si>
  <si>
    <t>5530</t>
  </si>
  <si>
    <t>Clergy Worker's Comp.</t>
  </si>
  <si>
    <t>5540</t>
  </si>
  <si>
    <t>Clergy Health, etc.</t>
  </si>
  <si>
    <t>5550</t>
  </si>
  <si>
    <t>Clergy Conference Exp</t>
  </si>
  <si>
    <t>5560</t>
  </si>
  <si>
    <t>5580</t>
  </si>
  <si>
    <t>Subtotal Clergy Costs</t>
  </si>
  <si>
    <t>STAFF COSTS</t>
  </si>
  <si>
    <t>Staff-Facilities Mgr</t>
  </si>
  <si>
    <t>5605</t>
  </si>
  <si>
    <t>Staff-Choir Master</t>
  </si>
  <si>
    <t>5610</t>
  </si>
  <si>
    <t>Staff-Office/Soup Hour</t>
  </si>
  <si>
    <t>5615</t>
  </si>
  <si>
    <t>Staff-Music Section Leads</t>
  </si>
  <si>
    <t>5620</t>
  </si>
  <si>
    <t>Staff-Christian Educatn</t>
  </si>
  <si>
    <t>5625</t>
  </si>
  <si>
    <t>Staff Pensions</t>
  </si>
  <si>
    <t>5630</t>
  </si>
  <si>
    <t>Staff Social Security</t>
  </si>
  <si>
    <t>5640</t>
  </si>
  <si>
    <t>Staff Worker's Comp</t>
  </si>
  <si>
    <t>5645</t>
  </si>
  <si>
    <t>Staff Health Etc.</t>
  </si>
  <si>
    <t>5650</t>
  </si>
  <si>
    <t>5660</t>
  </si>
  <si>
    <t>5670</t>
  </si>
  <si>
    <t>Staff Misc. Expense</t>
  </si>
  <si>
    <t>5680</t>
  </si>
  <si>
    <t>Subtotal Staff Costs</t>
  </si>
  <si>
    <t>Current Period</t>
  </si>
  <si>
    <t>Current Budget</t>
  </si>
  <si>
    <t>Year to Date</t>
  </si>
  <si>
    <t>Subtotal Clergy &amp; Staff Costs</t>
  </si>
  <si>
    <t>ADMINISTRATIVE COSTS</t>
  </si>
  <si>
    <t>Church/Office Supply</t>
  </si>
  <si>
    <t>6010</t>
  </si>
  <si>
    <t>Postage</t>
  </si>
  <si>
    <t>6030</t>
  </si>
  <si>
    <t>Printing</t>
  </si>
  <si>
    <t>6040</t>
  </si>
  <si>
    <t>Telephone</t>
  </si>
  <si>
    <t>6050</t>
  </si>
  <si>
    <t>Copier Expense</t>
  </si>
  <si>
    <t>6070</t>
  </si>
  <si>
    <t>Use Tax - BOE</t>
  </si>
  <si>
    <t>6075</t>
  </si>
  <si>
    <t>Grant  Writer  Expense</t>
  </si>
  <si>
    <t>6080</t>
  </si>
  <si>
    <t>Stewardship</t>
  </si>
  <si>
    <t>6085</t>
  </si>
  <si>
    <t>Alloc. Admin to Soup Hr</t>
  </si>
  <si>
    <t>6199</t>
  </si>
  <si>
    <t>Subtotal Administrative Costs</t>
  </si>
  <si>
    <t>BUILDING AND GROUNDS</t>
  </si>
  <si>
    <t>7200</t>
  </si>
  <si>
    <t>Property Insurance Exp</t>
  </si>
  <si>
    <t>7240</t>
  </si>
  <si>
    <t>Property Tax Exp</t>
  </si>
  <si>
    <t>7250</t>
  </si>
  <si>
    <t>Alloc. Blgd/Gds to SHr</t>
  </si>
  <si>
    <t>7299</t>
  </si>
  <si>
    <t>YTD Budget Difference*</t>
    <phoneticPr fontId="2" type="noConversion"/>
  </si>
  <si>
    <t>* A favorable budget difference is shown as a positive number and an unfavorable Budget Difference is shown as a negative number</t>
    <phoneticPr fontId="2" type="noConversion"/>
  </si>
  <si>
    <t>Money deposited in the Designated Checking account which has a specific purpose and isn't available for paying operating expenses unless it is "Released" according to the restrictions set for that Fund</t>
    <phoneticPr fontId="2" type="noConversion"/>
  </si>
  <si>
    <t>(Soup Hour Expenses Plus Staff and Clergy time allocated to Soup Hour minus Soup Hour Grant &amp; Designated Funds Used. In addition to monthly Homeless Aid to SH check)</t>
    <phoneticPr fontId="2" type="noConversion"/>
  </si>
  <si>
    <r>
      <t>Blgd Use/AA, &amp; misc.</t>
    </r>
    <r>
      <rPr>
        <vertAlign val="superscript"/>
        <sz val="11"/>
        <color indexed="8"/>
        <rFont val="Arial"/>
        <family val="2"/>
      </rPr>
      <t>1</t>
    </r>
    <phoneticPr fontId="2" type="noConversion"/>
  </si>
  <si>
    <t>Subtotal Designated Funds Used</t>
    <phoneticPr fontId="2" type="noConversion"/>
  </si>
  <si>
    <t>5345</t>
    <phoneticPr fontId="2" type="noConversion"/>
  </si>
  <si>
    <t>Subtotal St. Matthias Expenses</t>
    <phoneticPr fontId="2" type="noConversion"/>
  </si>
  <si>
    <t>4825</t>
  </si>
  <si>
    <r>
      <t>4</t>
    </r>
    <r>
      <rPr>
        <sz val="9"/>
        <color indexed="8"/>
        <rFont val="Arial"/>
        <family val="2"/>
      </rPr>
      <t xml:space="preserve"> A percentage of clergy and staff salary costs (including benefits) are allocated to the Soup Hour ministry</t>
    </r>
  </si>
  <si>
    <r>
      <t>3</t>
    </r>
    <r>
      <rPr>
        <sz val="9"/>
        <color indexed="8"/>
        <rFont val="Arial"/>
        <family val="2"/>
      </rPr>
      <t xml:space="preserve"> Sally Schacht's salary is allocated between the Children's and Senior Ministries, and the Staff Singer and Kevin McKelvie's salaries are allocated to the Music Ministry</t>
    </r>
  </si>
  <si>
    <r>
      <t xml:space="preserve">Total Money Available minus Total Expenses </t>
    </r>
    <r>
      <rPr>
        <sz val="8"/>
        <color indexed="8"/>
        <rFont val="Arial"/>
        <family val="2"/>
      </rPr>
      <t>(Includes current and prior year Designated Fund money that has been or is budgeted to be used)</t>
    </r>
  </si>
  <si>
    <r>
      <t>Alloc. Staff to Soup Hr</t>
    </r>
    <r>
      <rPr>
        <vertAlign val="superscript"/>
        <sz val="11"/>
        <color indexed="8"/>
        <rFont val="Arial"/>
        <family val="2"/>
      </rPr>
      <t>4</t>
    </r>
  </si>
  <si>
    <r>
      <t>Alloc. Staff to Ministry</t>
    </r>
    <r>
      <rPr>
        <vertAlign val="superscript"/>
        <sz val="11"/>
        <color indexed="8"/>
        <rFont val="Arial"/>
        <family val="2"/>
      </rPr>
      <t>3</t>
    </r>
  </si>
  <si>
    <r>
      <t>Alloc. Clergy Exp to SpHr</t>
    </r>
    <r>
      <rPr>
        <vertAlign val="superscript"/>
        <sz val="11"/>
        <color indexed="8"/>
        <rFont val="Arial"/>
        <family val="2"/>
      </rPr>
      <t>4</t>
    </r>
  </si>
  <si>
    <r>
      <rPr>
        <b/>
        <sz val="11"/>
        <color indexed="8"/>
        <rFont val="Arial"/>
        <family val="2"/>
      </rPr>
      <t>Total Income Minus Expenses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(Includes Designated Fund Donations that may not have been used yet.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</si>
  <si>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t>(Designated Funds Used are released for paying operating expenses and may include current and prior year income)</t>
  </si>
  <si>
    <t>From Christian Education</t>
  </si>
  <si>
    <t>Hospitality Donations</t>
  </si>
  <si>
    <t>4640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</si>
</sst>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&quot;$&quot;#,##0.00"/>
  </numFmts>
  <fonts count="17" x14ac:knownFonts="1">
    <font>
      <sz val="10"/>
      <color indexed="8"/>
      <name val="MS Sans Serif"/>
    </font>
    <font>
      <sz val="9.6999999999999993"/>
      <color indexed="8"/>
      <name val="Arial"/>
    </font>
    <font>
      <sz val="8"/>
      <name val="Verdan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MS Sans Serif"/>
    </font>
    <font>
      <sz val="11"/>
      <color indexed="8"/>
      <name val="Calibri Light"/>
      <family val="2"/>
    </font>
    <font>
      <b/>
      <sz val="11"/>
      <color indexed="8"/>
      <name val="MS Sans Serif"/>
    </font>
    <font>
      <vertAlign val="superscript"/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 applyNumberFormat="1" applyFill="1" applyBorder="1" applyAlignment="1" applyProtection="1"/>
    <xf numFmtId="39" fontId="3" fillId="0" borderId="0" xfId="1" applyNumberFormat="1" applyFont="1" applyFill="1" applyBorder="1" applyAlignment="1" applyProtection="1"/>
    <xf numFmtId="39" fontId="3" fillId="0" borderId="0" xfId="1" applyNumberFormat="1" applyFont="1" applyAlignment="1">
      <alignment vertical="center"/>
    </xf>
    <xf numFmtId="39" fontId="4" fillId="0" borderId="0" xfId="1" applyNumberFormat="1" applyFont="1" applyAlignment="1">
      <alignment vertical="center"/>
    </xf>
    <xf numFmtId="39" fontId="4" fillId="0" borderId="0" xfId="1" applyNumberFormat="1" applyFont="1" applyFill="1" applyBorder="1" applyAlignment="1" applyProtection="1"/>
    <xf numFmtId="39" fontId="5" fillId="0" borderId="0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/>
    <xf numFmtId="49" fontId="3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0" xfId="1" applyNumberFormat="1" applyFont="1" applyFill="1" applyBorder="1" applyAlignment="1" applyProtection="1"/>
    <xf numFmtId="4" fontId="3" fillId="0" borderId="1" xfId="1" applyNumberFormat="1" applyFont="1" applyBorder="1" applyAlignment="1">
      <alignment horizontal="right" vertical="center"/>
    </xf>
    <xf numFmtId="4" fontId="3" fillId="0" borderId="0" xfId="1" applyNumberFormat="1" applyFont="1" applyFill="1" applyBorder="1" applyAlignment="1" applyProtection="1"/>
    <xf numFmtId="4" fontId="3" fillId="0" borderId="0" xfId="1" applyNumberFormat="1" applyFont="1" applyAlignment="1">
      <alignment horizontal="right" vertical="center"/>
    </xf>
    <xf numFmtId="4" fontId="3" fillId="0" borderId="1" xfId="0" applyNumberFormat="1" applyFont="1" applyFill="1" applyBorder="1" applyAlignment="1" applyProtection="1"/>
    <xf numFmtId="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39" fontId="9" fillId="0" borderId="0" xfId="1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39" fontId="6" fillId="0" borderId="0" xfId="1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49" fontId="5" fillId="0" borderId="0" xfId="1" applyNumberFormat="1" applyFont="1" applyAlignment="1">
      <alignment vertical="center"/>
    </xf>
    <xf numFmtId="4" fontId="5" fillId="0" borderId="1" xfId="1" applyNumberFormat="1" applyFont="1" applyBorder="1" applyAlignment="1">
      <alignment horizontal="right" vertical="center"/>
    </xf>
    <xf numFmtId="4" fontId="5" fillId="0" borderId="0" xfId="1" applyNumberFormat="1" applyFont="1" applyFill="1" applyBorder="1" applyAlignment="1" applyProtection="1"/>
    <xf numFmtId="4" fontId="5" fillId="0" borderId="0" xfId="1" applyNumberFormat="1" applyFont="1" applyAlignment="1">
      <alignment horizontal="right" vertical="center"/>
    </xf>
    <xf numFmtId="49" fontId="5" fillId="0" borderId="0" xfId="1" applyNumberFormat="1" applyFont="1" applyFill="1" applyBorder="1" applyAlignment="1" applyProtection="1"/>
    <xf numFmtId="4" fontId="5" fillId="0" borderId="1" xfId="0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2" fontId="6" fillId="0" borderId="0" xfId="1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39" fontId="6" fillId="0" borderId="2" xfId="1" applyNumberFormat="1" applyFont="1" applyBorder="1" applyAlignment="1">
      <alignment horizontal="center" wrapText="1"/>
    </xf>
    <xf numFmtId="0" fontId="1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2" fontId="6" fillId="0" borderId="0" xfId="0" applyNumberFormat="1" applyFont="1" applyFill="1" applyBorder="1" applyAlignment="1" applyProtection="1"/>
    <xf numFmtId="4" fontId="3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165" fontId="5" fillId="0" borderId="0" xfId="1" applyNumberFormat="1" applyFont="1" applyFill="1" applyBorder="1" applyAlignment="1" applyProtection="1"/>
    <xf numFmtId="165" fontId="5" fillId="0" borderId="0" xfId="1" applyNumberFormat="1" applyFont="1" applyAlignment="1">
      <alignment horizontal="right" vertical="center"/>
    </xf>
    <xf numFmtId="165" fontId="3" fillId="0" borderId="0" xfId="1" applyNumberFormat="1" applyFont="1" applyFill="1" applyBorder="1" applyAlignment="1" applyProtection="1"/>
    <xf numFmtId="165" fontId="3" fillId="0" borderId="0" xfId="0" applyNumberFormat="1" applyFont="1" applyAlignment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4" fontId="3" fillId="0" borderId="0" xfId="2" applyNumberFormat="1" applyFont="1" applyFill="1" applyBorder="1" applyAlignment="1" applyProtection="1">
      <alignment horizontal="right" vertical="center"/>
    </xf>
    <xf numFmtId="39" fontId="16" fillId="0" borderId="0" xfId="1" applyNumberFormat="1" applyFont="1" applyAlignment="1">
      <alignment horizontal="left" vertical="center" wrapText="1"/>
    </xf>
    <xf numFmtId="39" fontId="4" fillId="0" borderId="0" xfId="1" applyNumberFormat="1" applyFont="1" applyAlignment="1">
      <alignment horizontal="left" vertical="center" wrapText="1"/>
    </xf>
    <xf numFmtId="39" fontId="13" fillId="0" borderId="0" xfId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39" fontId="4" fillId="0" borderId="0" xfId="1" applyNumberFormat="1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wrapText="1"/>
    </xf>
    <xf numFmtId="39" fontId="14" fillId="0" borderId="0" xfId="1" applyNumberFormat="1" applyFont="1" applyAlignment="1">
      <alignment vertical="center" wrapText="1"/>
    </xf>
    <xf numFmtId="0" fontId="13" fillId="0" borderId="0" xfId="0" applyNumberFormat="1" applyFont="1" applyFill="1" applyBorder="1" applyAlignment="1" applyProtection="1"/>
    <xf numFmtId="39" fontId="9" fillId="0" borderId="0" xfId="1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8"/>
  <sheetViews>
    <sheetView showGridLines="0" tabSelected="1" view="pageLayout" zoomScaleNormal="100" workbookViewId="0">
      <selection activeCell="D144" sqref="A144:XFD144"/>
    </sheetView>
  </sheetViews>
  <sheetFormatPr defaultColWidth="8.6640625" defaultRowHeight="15.6" x14ac:dyDescent="0.35"/>
  <cols>
    <col min="1" max="1" width="17" style="1" customWidth="1"/>
    <col min="2" max="2" width="8.6640625" style="1"/>
    <col min="3" max="3" width="12.44140625" style="1" customWidth="1"/>
    <col min="4" max="4" width="8.6640625" style="6"/>
    <col min="5" max="6" width="12.44140625" style="1" bestFit="1" customWidth="1"/>
    <col min="7" max="8" width="13.5546875" style="1" bestFit="1" customWidth="1"/>
    <col min="9" max="9" width="13" style="1" customWidth="1"/>
    <col min="10" max="10" width="13.6640625" style="1" bestFit="1" customWidth="1"/>
    <col min="11" max="11" width="8.6640625" style="27"/>
    <col min="12" max="16384" width="8.6640625" style="1"/>
  </cols>
  <sheetData>
    <row r="1" spans="1:10" ht="28.95" customHeight="1" x14ac:dyDescent="0.35">
      <c r="E1" s="37" t="s">
        <v>157</v>
      </c>
      <c r="F1" s="37" t="s">
        <v>158</v>
      </c>
      <c r="G1" s="37" t="s">
        <v>159</v>
      </c>
      <c r="H1" s="37" t="s">
        <v>97</v>
      </c>
      <c r="I1" s="37" t="s">
        <v>189</v>
      </c>
      <c r="J1" s="37" t="s">
        <v>51</v>
      </c>
    </row>
    <row r="2" spans="1:10" x14ac:dyDescent="0.35">
      <c r="A2" s="3" t="s">
        <v>52</v>
      </c>
      <c r="B2" s="5"/>
      <c r="C2" s="5"/>
      <c r="D2" s="28"/>
      <c r="E2" s="5"/>
      <c r="F2" s="5"/>
      <c r="G2" s="5"/>
      <c r="H2" s="5"/>
      <c r="I2" s="5"/>
      <c r="J2" s="5"/>
    </row>
    <row r="3" spans="1:10" ht="7.05" customHeight="1" x14ac:dyDescent="0.35">
      <c r="A3" s="3"/>
      <c r="B3" s="5"/>
      <c r="C3" s="5"/>
      <c r="D3" s="28"/>
      <c r="E3" s="5"/>
      <c r="F3" s="5"/>
      <c r="G3" s="5"/>
      <c r="H3" s="5"/>
      <c r="I3" s="5"/>
      <c r="J3" s="5"/>
    </row>
    <row r="4" spans="1:10" x14ac:dyDescent="0.35">
      <c r="A4" s="3" t="s">
        <v>53</v>
      </c>
      <c r="B4" s="5"/>
      <c r="C4" s="5"/>
      <c r="D4" s="28"/>
      <c r="E4" s="5"/>
      <c r="F4" s="5"/>
      <c r="G4" s="5"/>
      <c r="H4" s="5"/>
      <c r="I4" s="5"/>
      <c r="J4" s="5"/>
    </row>
    <row r="5" spans="1:10" s="27" customFormat="1" x14ac:dyDescent="0.35">
      <c r="A5" s="2" t="s">
        <v>54</v>
      </c>
      <c r="B5" s="2"/>
      <c r="C5" s="2"/>
      <c r="D5" s="7" t="s">
        <v>55</v>
      </c>
      <c r="E5" s="46">
        <v>25542.78</v>
      </c>
      <c r="F5" s="46">
        <v>18929.5</v>
      </c>
      <c r="G5" s="46">
        <v>163330.96</v>
      </c>
      <c r="H5" s="46">
        <v>151436</v>
      </c>
      <c r="I5" s="46">
        <v>11894.96</v>
      </c>
      <c r="J5" s="46">
        <v>227154</v>
      </c>
    </row>
    <row r="6" spans="1:10" s="27" customFormat="1" x14ac:dyDescent="0.35">
      <c r="A6" s="2" t="s">
        <v>56</v>
      </c>
      <c r="B6" s="2"/>
      <c r="C6" s="2"/>
      <c r="D6" s="7" t="s">
        <v>57</v>
      </c>
      <c r="E6" s="15">
        <v>1230</v>
      </c>
      <c r="F6" s="15">
        <v>2051.91</v>
      </c>
      <c r="G6" s="15">
        <v>16415.25</v>
      </c>
      <c r="H6" s="15">
        <v>16415.28</v>
      </c>
      <c r="I6" s="15">
        <v>-0.03</v>
      </c>
      <c r="J6" s="15">
        <v>24622.87</v>
      </c>
    </row>
    <row r="7" spans="1:10" s="27" customFormat="1" x14ac:dyDescent="0.35">
      <c r="A7" s="2" t="s">
        <v>58</v>
      </c>
      <c r="B7" s="2"/>
      <c r="C7" s="2"/>
      <c r="D7" s="7" t="s">
        <v>59</v>
      </c>
      <c r="E7" s="15">
        <v>479</v>
      </c>
      <c r="F7" s="15">
        <v>557.89</v>
      </c>
      <c r="G7" s="15">
        <v>4463.1000000000004</v>
      </c>
      <c r="H7" s="15">
        <v>4463.12</v>
      </c>
      <c r="I7" s="15">
        <v>-0.02</v>
      </c>
      <c r="J7" s="15">
        <v>6694.65</v>
      </c>
    </row>
    <row r="8" spans="1:10" s="27" customFormat="1" x14ac:dyDescent="0.35">
      <c r="A8" s="2" t="s">
        <v>60</v>
      </c>
      <c r="B8" s="2"/>
      <c r="C8" s="2"/>
      <c r="D8" s="7" t="s">
        <v>61</v>
      </c>
      <c r="E8" s="15">
        <v>0</v>
      </c>
      <c r="F8" s="15">
        <v>277.13</v>
      </c>
      <c r="G8" s="15">
        <v>2217</v>
      </c>
      <c r="H8" s="15">
        <v>2217.04</v>
      </c>
      <c r="I8" s="15">
        <v>-0.04</v>
      </c>
      <c r="J8" s="15">
        <v>3325.5</v>
      </c>
    </row>
    <row r="9" spans="1:10" x14ac:dyDescent="0.35">
      <c r="A9" s="3" t="s">
        <v>62</v>
      </c>
      <c r="B9" s="5"/>
      <c r="C9" s="5"/>
      <c r="D9" s="28"/>
      <c r="E9" s="29">
        <f t="shared" ref="E9:J9" si="0">SUM(E5:E8)</f>
        <v>27251.78</v>
      </c>
      <c r="F9" s="29">
        <f t="shared" si="0"/>
        <v>21816.43</v>
      </c>
      <c r="G9" s="29">
        <f t="shared" si="0"/>
        <v>186426.31</v>
      </c>
      <c r="H9" s="29">
        <f t="shared" si="0"/>
        <v>174531.44</v>
      </c>
      <c r="I9" s="29">
        <f t="shared" si="0"/>
        <v>11894.869999999997</v>
      </c>
      <c r="J9" s="29">
        <f t="shared" si="0"/>
        <v>261797.02</v>
      </c>
    </row>
    <row r="10" spans="1:10" x14ac:dyDescent="0.35">
      <c r="E10" s="14"/>
      <c r="F10" s="14"/>
      <c r="G10" s="14"/>
      <c r="H10" s="14"/>
      <c r="I10" s="14"/>
      <c r="J10" s="14" t="s">
        <v>32</v>
      </c>
    </row>
    <row r="11" spans="1:10" x14ac:dyDescent="0.35">
      <c r="A11" s="3" t="s">
        <v>63</v>
      </c>
      <c r="B11" s="5"/>
      <c r="C11" s="5"/>
      <c r="D11" s="28"/>
      <c r="E11" s="30"/>
      <c r="F11" s="30"/>
      <c r="G11" s="30"/>
      <c r="H11" s="30"/>
      <c r="I11" s="30"/>
      <c r="J11" s="30"/>
    </row>
    <row r="12" spans="1:10" s="27" customFormat="1" x14ac:dyDescent="0.35">
      <c r="A12" s="2" t="s">
        <v>64</v>
      </c>
      <c r="D12" s="7" t="s">
        <v>65</v>
      </c>
      <c r="E12" s="15">
        <v>1650</v>
      </c>
      <c r="F12" s="15">
        <v>1650</v>
      </c>
      <c r="G12" s="15">
        <v>13200</v>
      </c>
      <c r="H12" s="15">
        <v>13200</v>
      </c>
      <c r="I12" s="15">
        <v>0</v>
      </c>
      <c r="J12" s="15">
        <v>19800</v>
      </c>
    </row>
    <row r="13" spans="1:10" s="27" customFormat="1" x14ac:dyDescent="0.35">
      <c r="A13" s="2" t="s">
        <v>66</v>
      </c>
      <c r="D13" s="7" t="s">
        <v>67</v>
      </c>
      <c r="E13" s="15">
        <v>3797.8</v>
      </c>
      <c r="F13" s="15">
        <v>3802.8</v>
      </c>
      <c r="G13" s="15">
        <v>30417.4</v>
      </c>
      <c r="H13" s="15">
        <v>30422.400000000001</v>
      </c>
      <c r="I13" s="15">
        <v>-5</v>
      </c>
      <c r="J13" s="15">
        <v>45633.599999999999</v>
      </c>
    </row>
    <row r="14" spans="1:10" s="27" customFormat="1" ht="16.2" x14ac:dyDescent="0.35">
      <c r="A14" s="2" t="s">
        <v>193</v>
      </c>
      <c r="D14" s="7" t="s">
        <v>68</v>
      </c>
      <c r="E14" s="15">
        <v>5968.7</v>
      </c>
      <c r="F14" s="15">
        <v>5271.25</v>
      </c>
      <c r="G14" s="15">
        <v>42170</v>
      </c>
      <c r="H14" s="15">
        <v>42170</v>
      </c>
      <c r="I14" s="15">
        <v>0</v>
      </c>
      <c r="J14" s="15">
        <v>63255</v>
      </c>
    </row>
    <row r="15" spans="1:10" s="27" customFormat="1" x14ac:dyDescent="0.35">
      <c r="A15" s="2" t="s">
        <v>69</v>
      </c>
      <c r="D15" s="7" t="s">
        <v>70</v>
      </c>
      <c r="E15" s="15">
        <v>800</v>
      </c>
      <c r="F15" s="15">
        <v>618.75</v>
      </c>
      <c r="G15" s="15">
        <v>4950</v>
      </c>
      <c r="H15" s="15">
        <v>4950</v>
      </c>
      <c r="I15" s="15">
        <v>0</v>
      </c>
      <c r="J15" s="15">
        <v>7425</v>
      </c>
    </row>
    <row r="16" spans="1:10" s="27" customFormat="1" x14ac:dyDescent="0.35">
      <c r="A16" s="2" t="s">
        <v>207</v>
      </c>
      <c r="D16" s="7" t="s">
        <v>208</v>
      </c>
      <c r="E16" s="15">
        <v>132</v>
      </c>
      <c r="F16" s="15">
        <v>54.29</v>
      </c>
      <c r="G16" s="15">
        <v>434.31</v>
      </c>
      <c r="H16" s="15">
        <v>434.32</v>
      </c>
      <c r="I16" s="15">
        <v>-0.01</v>
      </c>
      <c r="J16" s="15">
        <v>651.46</v>
      </c>
    </row>
    <row r="17" spans="1:10" s="27" customFormat="1" x14ac:dyDescent="0.35">
      <c r="A17" s="2" t="s">
        <v>44</v>
      </c>
      <c r="D17" s="7" t="s">
        <v>71</v>
      </c>
      <c r="E17" s="15">
        <v>28.63</v>
      </c>
      <c r="F17" s="15">
        <v>102.7</v>
      </c>
      <c r="G17" s="15">
        <v>821.61</v>
      </c>
      <c r="H17" s="15">
        <v>821.6</v>
      </c>
      <c r="I17" s="15">
        <v>0.01</v>
      </c>
      <c r="J17" s="15">
        <v>1232.4100000000001</v>
      </c>
    </row>
    <row r="18" spans="1:10" x14ac:dyDescent="0.35">
      <c r="A18" s="3" t="s">
        <v>72</v>
      </c>
      <c r="B18" s="5"/>
      <c r="C18" s="5"/>
      <c r="D18" s="28"/>
      <c r="E18" s="29">
        <f t="shared" ref="E18:J18" si="1">SUM(E12:E17)</f>
        <v>12377.13</v>
      </c>
      <c r="F18" s="29">
        <f t="shared" si="1"/>
        <v>11499.79</v>
      </c>
      <c r="G18" s="29">
        <f t="shared" si="1"/>
        <v>91993.319999999992</v>
      </c>
      <c r="H18" s="29">
        <f t="shared" si="1"/>
        <v>91998.32</v>
      </c>
      <c r="I18" s="29">
        <f t="shared" si="1"/>
        <v>-5</v>
      </c>
      <c r="J18" s="29">
        <f t="shared" si="1"/>
        <v>137997.47</v>
      </c>
    </row>
    <row r="19" spans="1:10" x14ac:dyDescent="0.35">
      <c r="A19" s="2"/>
      <c r="D19" s="7"/>
      <c r="E19" s="15"/>
      <c r="F19" s="15"/>
      <c r="G19" s="15"/>
      <c r="H19" s="15"/>
      <c r="I19" s="15"/>
      <c r="J19" s="15"/>
    </row>
    <row r="20" spans="1:10" x14ac:dyDescent="0.35">
      <c r="A20" s="3" t="s">
        <v>98</v>
      </c>
      <c r="B20" s="5"/>
      <c r="C20" s="5"/>
      <c r="D20" s="28"/>
      <c r="E20" s="31">
        <f t="shared" ref="E20:J20" si="2">E9+E18</f>
        <v>39628.909999999996</v>
      </c>
      <c r="F20" s="31">
        <f t="shared" si="2"/>
        <v>33316.22</v>
      </c>
      <c r="G20" s="31">
        <f t="shared" si="2"/>
        <v>278419.63</v>
      </c>
      <c r="H20" s="31">
        <f t="shared" si="2"/>
        <v>266529.76</v>
      </c>
      <c r="I20" s="31">
        <f t="shared" si="2"/>
        <v>11889.869999999997</v>
      </c>
      <c r="J20" s="31">
        <f t="shared" si="2"/>
        <v>399794.49</v>
      </c>
    </row>
    <row r="21" spans="1:10" ht="13.95" customHeight="1" x14ac:dyDescent="0.35">
      <c r="A21" s="51" t="s">
        <v>33</v>
      </c>
      <c r="B21" s="55"/>
      <c r="C21" s="55"/>
      <c r="E21" s="14"/>
      <c r="F21" s="14"/>
      <c r="G21" s="14"/>
      <c r="H21" s="14"/>
      <c r="I21" s="14"/>
      <c r="J21" s="14"/>
    </row>
    <row r="22" spans="1:10" ht="7.95" customHeight="1" x14ac:dyDescent="0.35">
      <c r="A22" s="20"/>
      <c r="B22" s="21"/>
      <c r="C22" s="21"/>
      <c r="E22" s="14"/>
      <c r="F22" s="14"/>
      <c r="G22" s="14"/>
      <c r="H22" s="14"/>
      <c r="I22" s="14"/>
      <c r="J22" s="14"/>
    </row>
    <row r="23" spans="1:10" x14ac:dyDescent="0.35">
      <c r="A23" s="3" t="s">
        <v>73</v>
      </c>
      <c r="B23" s="5"/>
      <c r="C23" s="5"/>
      <c r="D23" s="28"/>
      <c r="E23" s="30"/>
      <c r="F23" s="30"/>
      <c r="G23" s="30"/>
      <c r="H23" s="30"/>
      <c r="I23" s="30"/>
      <c r="J23" s="30"/>
    </row>
    <row r="24" spans="1:10" ht="43.8" customHeight="1" x14ac:dyDescent="0.35">
      <c r="A24" s="51" t="s">
        <v>191</v>
      </c>
      <c r="B24" s="52"/>
      <c r="C24" s="52"/>
      <c r="D24" s="7"/>
      <c r="E24" s="14"/>
      <c r="F24" s="14"/>
      <c r="G24" s="14"/>
      <c r="H24" s="14"/>
      <c r="I24" s="14"/>
      <c r="J24" s="14"/>
    </row>
    <row r="25" spans="1:10" ht="16.05" customHeight="1" x14ac:dyDescent="0.35">
      <c r="A25" s="2" t="s">
        <v>47</v>
      </c>
      <c r="B25" s="2"/>
      <c r="C25" s="2"/>
      <c r="D25" s="7" t="s">
        <v>48</v>
      </c>
      <c r="E25" s="14">
        <v>0</v>
      </c>
      <c r="F25" s="14">
        <v>666.67</v>
      </c>
      <c r="G25" s="14">
        <v>8000</v>
      </c>
      <c r="H25" s="14">
        <v>5333.36</v>
      </c>
      <c r="I25" s="14">
        <v>2666.64</v>
      </c>
      <c r="J25" s="14">
        <v>8000</v>
      </c>
    </row>
    <row r="26" spans="1:10" s="27" customFormat="1" x14ac:dyDescent="0.35">
      <c r="A26" s="2" t="s">
        <v>74</v>
      </c>
      <c r="B26" s="2"/>
      <c r="C26" s="2"/>
      <c r="D26" s="7" t="s">
        <v>75</v>
      </c>
      <c r="E26" s="41">
        <v>40</v>
      </c>
      <c r="F26" s="41">
        <v>173.33</v>
      </c>
      <c r="G26" s="41">
        <v>2080</v>
      </c>
      <c r="H26" s="41">
        <v>1386.64</v>
      </c>
      <c r="I26" s="41">
        <v>693.36</v>
      </c>
      <c r="J26" s="41">
        <v>2080</v>
      </c>
    </row>
    <row r="27" spans="1:10" s="27" customFormat="1" x14ac:dyDescent="0.35">
      <c r="A27" s="2" t="s">
        <v>76</v>
      </c>
      <c r="B27" s="2"/>
      <c r="C27" s="2"/>
      <c r="D27" s="7" t="s">
        <v>77</v>
      </c>
      <c r="E27" s="41">
        <v>0</v>
      </c>
      <c r="F27" s="41">
        <v>1250</v>
      </c>
      <c r="G27" s="41">
        <v>9000</v>
      </c>
      <c r="H27" s="41">
        <v>10000</v>
      </c>
      <c r="I27" s="41">
        <v>-1000</v>
      </c>
      <c r="J27" s="41">
        <v>15000</v>
      </c>
    </row>
    <row r="28" spans="1:10" s="27" customFormat="1" x14ac:dyDescent="0.35">
      <c r="A28" s="2" t="s">
        <v>78</v>
      </c>
      <c r="B28" s="2"/>
      <c r="C28" s="2"/>
      <c r="D28" s="7" t="s">
        <v>79</v>
      </c>
      <c r="E28" s="41">
        <v>95</v>
      </c>
      <c r="F28" s="41">
        <v>199.5</v>
      </c>
      <c r="G28" s="41">
        <v>1596</v>
      </c>
      <c r="H28" s="41">
        <v>1596</v>
      </c>
      <c r="I28" s="41">
        <v>0</v>
      </c>
      <c r="J28" s="41">
        <v>2394</v>
      </c>
    </row>
    <row r="29" spans="1:10" x14ac:dyDescent="0.35">
      <c r="A29" s="3" t="s">
        <v>80</v>
      </c>
      <c r="B29" s="5"/>
      <c r="C29" s="5"/>
      <c r="D29" s="28"/>
      <c r="E29" s="29">
        <f t="shared" ref="E29:J29" si="3">SUM(E25:E28)</f>
        <v>135</v>
      </c>
      <c r="F29" s="29">
        <f t="shared" si="3"/>
        <v>2289.5</v>
      </c>
      <c r="G29" s="29">
        <f t="shared" si="3"/>
        <v>20676</v>
      </c>
      <c r="H29" s="29">
        <f t="shared" si="3"/>
        <v>18316</v>
      </c>
      <c r="I29" s="29">
        <f t="shared" si="3"/>
        <v>2360</v>
      </c>
      <c r="J29" s="29">
        <f t="shared" si="3"/>
        <v>27474</v>
      </c>
    </row>
    <row r="30" spans="1:10" x14ac:dyDescent="0.35">
      <c r="E30" s="14"/>
      <c r="F30" s="14"/>
      <c r="G30" s="14"/>
      <c r="H30" s="14"/>
      <c r="I30" s="14"/>
      <c r="J30" s="14"/>
    </row>
    <row r="31" spans="1:10" x14ac:dyDescent="0.35">
      <c r="A31" s="3" t="s">
        <v>118</v>
      </c>
      <c r="B31" s="5"/>
      <c r="C31" s="5"/>
      <c r="D31" s="28"/>
      <c r="E31" s="31">
        <f t="shared" ref="E31:J31" si="4">E20+E29</f>
        <v>39763.909999999996</v>
      </c>
      <c r="F31" s="31">
        <f t="shared" si="4"/>
        <v>35605.72</v>
      </c>
      <c r="G31" s="31">
        <f t="shared" si="4"/>
        <v>299095.63</v>
      </c>
      <c r="H31" s="31">
        <f t="shared" si="4"/>
        <v>284845.76</v>
      </c>
      <c r="I31" s="31">
        <f t="shared" si="4"/>
        <v>14249.869999999997</v>
      </c>
      <c r="J31" s="31">
        <f t="shared" si="4"/>
        <v>427268.49</v>
      </c>
    </row>
    <row r="32" spans="1:10" x14ac:dyDescent="0.35">
      <c r="A32" s="3"/>
      <c r="B32" s="5"/>
      <c r="C32" s="5"/>
      <c r="D32" s="28"/>
      <c r="E32" s="31"/>
      <c r="F32" s="31"/>
      <c r="G32" s="31"/>
      <c r="H32" s="31"/>
      <c r="I32" s="31"/>
      <c r="J32" s="31"/>
    </row>
    <row r="33" spans="1:10" x14ac:dyDescent="0.35">
      <c r="A33" s="3" t="s">
        <v>119</v>
      </c>
      <c r="B33" s="5"/>
      <c r="C33" s="5"/>
      <c r="D33" s="28"/>
      <c r="E33" s="30"/>
      <c r="F33" s="30"/>
      <c r="G33" s="30"/>
      <c r="H33" s="30"/>
      <c r="I33" s="30"/>
      <c r="J33" s="30"/>
    </row>
    <row r="34" spans="1:10" ht="27.6" customHeight="1" x14ac:dyDescent="0.35">
      <c r="A34" s="51" t="s">
        <v>205</v>
      </c>
      <c r="B34" s="55"/>
      <c r="C34" s="55"/>
      <c r="D34" s="26"/>
      <c r="E34" s="14"/>
      <c r="F34" s="14"/>
      <c r="G34" s="14"/>
      <c r="H34" s="14"/>
      <c r="I34" s="14"/>
      <c r="J34" s="14"/>
    </row>
    <row r="35" spans="1:10" x14ac:dyDescent="0.35">
      <c r="A35" s="22" t="s">
        <v>206</v>
      </c>
      <c r="B35" s="22"/>
      <c r="C35" s="22"/>
      <c r="D35" s="26" t="s">
        <v>197</v>
      </c>
      <c r="E35" s="41">
        <v>625</v>
      </c>
      <c r="F35" s="41">
        <v>625</v>
      </c>
      <c r="G35" s="41">
        <v>4002.02</v>
      </c>
      <c r="H35" s="41">
        <v>5000</v>
      </c>
      <c r="I35" s="41">
        <v>-997.98</v>
      </c>
      <c r="J35" s="41">
        <v>7500</v>
      </c>
    </row>
    <row r="36" spans="1:10" x14ac:dyDescent="0.35">
      <c r="A36" s="22" t="s">
        <v>49</v>
      </c>
      <c r="B36" s="22"/>
      <c r="C36" s="22"/>
      <c r="D36" s="26" t="s">
        <v>50</v>
      </c>
      <c r="E36" s="41">
        <v>0</v>
      </c>
      <c r="F36" s="41">
        <v>98.75</v>
      </c>
      <c r="G36" s="41">
        <v>1185.05</v>
      </c>
      <c r="H36" s="41">
        <v>790</v>
      </c>
      <c r="I36" s="41">
        <v>-395.05</v>
      </c>
      <c r="J36" s="41">
        <v>1185.05</v>
      </c>
    </row>
    <row r="37" spans="1:10" x14ac:dyDescent="0.35">
      <c r="A37" s="22" t="s">
        <v>102</v>
      </c>
      <c r="B37" s="22"/>
      <c r="C37" s="22"/>
      <c r="D37" s="26" t="s">
        <v>103</v>
      </c>
      <c r="E37" s="41">
        <v>0</v>
      </c>
      <c r="F37" s="41">
        <v>-125</v>
      </c>
      <c r="G37" s="41">
        <v>1000</v>
      </c>
      <c r="H37" s="41">
        <v>1000</v>
      </c>
      <c r="I37" s="41">
        <v>0</v>
      </c>
      <c r="J37" s="41">
        <v>1500</v>
      </c>
    </row>
    <row r="38" spans="1:10" s="27" customFormat="1" x14ac:dyDescent="0.35">
      <c r="A38" s="22" t="s">
        <v>104</v>
      </c>
      <c r="B38" s="22"/>
      <c r="C38" s="22"/>
      <c r="D38" s="26" t="s">
        <v>105</v>
      </c>
      <c r="E38" s="41">
        <v>555.04</v>
      </c>
      <c r="F38" s="41">
        <v>1250</v>
      </c>
      <c r="G38" s="41">
        <v>9740.06</v>
      </c>
      <c r="H38" s="41">
        <v>10000</v>
      </c>
      <c r="I38" s="41">
        <f>H38-G38</f>
        <v>259.94000000000051</v>
      </c>
      <c r="J38" s="41">
        <v>15000</v>
      </c>
    </row>
    <row r="39" spans="1:10" s="27" customFormat="1" x14ac:dyDescent="0.35">
      <c r="A39" s="23" t="s">
        <v>194</v>
      </c>
      <c r="D39" s="26" t="s">
        <v>106</v>
      </c>
      <c r="E39" s="16">
        <f t="shared" ref="E39:J39" si="5">SUM(E35:E38)</f>
        <v>1180.04</v>
      </c>
      <c r="F39" s="16">
        <f t="shared" si="5"/>
        <v>1848.75</v>
      </c>
      <c r="G39" s="16">
        <f t="shared" si="5"/>
        <v>15927.13</v>
      </c>
      <c r="H39" s="16">
        <f t="shared" si="5"/>
        <v>16790</v>
      </c>
      <c r="I39" s="16">
        <f t="shared" si="5"/>
        <v>-1133.0899999999995</v>
      </c>
      <c r="J39" s="16">
        <f t="shared" si="5"/>
        <v>25185.05</v>
      </c>
    </row>
    <row r="40" spans="1:10" s="27" customFormat="1" x14ac:dyDescent="0.35">
      <c r="A40" s="20"/>
      <c r="B40" s="21"/>
      <c r="C40" s="21"/>
      <c r="D40" s="6"/>
      <c r="E40" s="25"/>
      <c r="F40" s="25"/>
      <c r="G40" s="25"/>
      <c r="H40" s="25"/>
      <c r="I40" s="25"/>
      <c r="J40" s="25"/>
    </row>
    <row r="41" spans="1:10" ht="27" customHeight="1" x14ac:dyDescent="0.35">
      <c r="A41" s="56" t="s">
        <v>96</v>
      </c>
      <c r="B41" s="57"/>
      <c r="C41" s="57"/>
      <c r="D41" s="28"/>
      <c r="E41" s="44">
        <f t="shared" ref="E41:J41" si="6">E20+E39</f>
        <v>40808.949999999997</v>
      </c>
      <c r="F41" s="44">
        <f t="shared" si="6"/>
        <v>35164.97</v>
      </c>
      <c r="G41" s="44">
        <f t="shared" si="6"/>
        <v>294346.76</v>
      </c>
      <c r="H41" s="44">
        <f t="shared" si="6"/>
        <v>283319.76</v>
      </c>
      <c r="I41" s="44">
        <f t="shared" si="6"/>
        <v>10756.779999999997</v>
      </c>
      <c r="J41" s="44">
        <f t="shared" si="6"/>
        <v>424979.54</v>
      </c>
    </row>
    <row r="42" spans="1:10" ht="12" customHeight="1" x14ac:dyDescent="0.35">
      <c r="A42" s="51" t="s">
        <v>100</v>
      </c>
      <c r="B42" s="55"/>
      <c r="C42" s="55"/>
      <c r="E42" s="14"/>
      <c r="F42" s="14"/>
      <c r="G42" s="14"/>
      <c r="H42" s="14"/>
      <c r="I42" s="14"/>
      <c r="J42" s="14"/>
    </row>
    <row r="43" spans="1:10" ht="7.8" customHeight="1" x14ac:dyDescent="0.35">
      <c r="A43" s="20"/>
      <c r="B43" s="20"/>
      <c r="C43" s="20"/>
      <c r="E43" s="45"/>
      <c r="F43" s="45"/>
      <c r="G43" s="45"/>
      <c r="H43" s="45"/>
      <c r="I43" s="45"/>
      <c r="J43" s="45"/>
    </row>
    <row r="44" spans="1:10" ht="7.95" customHeight="1" x14ac:dyDescent="0.35">
      <c r="E44" s="45"/>
      <c r="F44" s="45"/>
      <c r="G44" s="45"/>
      <c r="H44" s="45"/>
      <c r="I44" s="45"/>
      <c r="J44" s="45"/>
    </row>
    <row r="45" spans="1:10" x14ac:dyDescent="0.35">
      <c r="A45" s="3" t="s">
        <v>107</v>
      </c>
      <c r="B45" s="5"/>
      <c r="C45" s="5"/>
      <c r="D45" s="28"/>
      <c r="E45" s="43"/>
      <c r="F45" s="43"/>
      <c r="G45" s="43"/>
      <c r="H45" s="43"/>
      <c r="I45" s="43"/>
      <c r="J45" s="43"/>
    </row>
    <row r="46" spans="1:10" ht="7.95" customHeight="1" x14ac:dyDescent="0.35">
      <c r="A46" s="3"/>
      <c r="B46" s="5"/>
      <c r="C46" s="5"/>
      <c r="D46" s="28"/>
      <c r="E46" s="43"/>
      <c r="F46" s="43"/>
      <c r="G46" s="43"/>
      <c r="H46" s="43"/>
      <c r="I46" s="43"/>
      <c r="J46" s="43"/>
    </row>
    <row r="47" spans="1:10" x14ac:dyDescent="0.35">
      <c r="A47" s="3" t="s">
        <v>1</v>
      </c>
      <c r="B47" s="5"/>
      <c r="C47" s="5"/>
      <c r="D47" s="28"/>
      <c r="E47" s="43"/>
      <c r="F47" s="43"/>
      <c r="G47" s="43"/>
      <c r="H47" s="43"/>
      <c r="I47" s="43"/>
      <c r="J47" s="43"/>
    </row>
    <row r="48" spans="1:10" x14ac:dyDescent="0.35">
      <c r="A48" s="8" t="s">
        <v>108</v>
      </c>
      <c r="B48" s="27"/>
      <c r="C48" s="27"/>
      <c r="D48" s="19" t="s">
        <v>109</v>
      </c>
      <c r="E48" s="41">
        <v>73.739999999999995</v>
      </c>
      <c r="F48" s="41">
        <v>333.33</v>
      </c>
      <c r="G48" s="41">
        <v>1767.93</v>
      </c>
      <c r="H48" s="41">
        <v>2666.64</v>
      </c>
      <c r="I48" s="41">
        <v>898.71</v>
      </c>
      <c r="J48" s="41">
        <v>4000</v>
      </c>
    </row>
    <row r="49" spans="1:10" x14ac:dyDescent="0.35">
      <c r="A49" s="8" t="s">
        <v>110</v>
      </c>
      <c r="B49" s="27"/>
      <c r="C49" s="27"/>
      <c r="D49" s="19" t="s">
        <v>111</v>
      </c>
      <c r="E49" s="41">
        <v>0</v>
      </c>
      <c r="F49" s="41">
        <v>0</v>
      </c>
      <c r="G49" s="41">
        <v>0</v>
      </c>
      <c r="H49" s="41">
        <v>1230</v>
      </c>
      <c r="I49" s="41">
        <v>1230</v>
      </c>
      <c r="J49" s="41">
        <v>1230</v>
      </c>
    </row>
    <row r="50" spans="1:10" x14ac:dyDescent="0.35">
      <c r="A50" s="8" t="s">
        <v>112</v>
      </c>
      <c r="B50" s="27"/>
      <c r="C50" s="27"/>
      <c r="D50" s="19" t="s">
        <v>113</v>
      </c>
      <c r="E50" s="41">
        <v>0</v>
      </c>
      <c r="F50" s="41">
        <v>50</v>
      </c>
      <c r="G50" s="41">
        <v>0</v>
      </c>
      <c r="H50" s="41">
        <v>400</v>
      </c>
      <c r="I50" s="41">
        <v>400</v>
      </c>
      <c r="J50" s="41">
        <v>600</v>
      </c>
    </row>
    <row r="51" spans="1:10" x14ac:dyDescent="0.35">
      <c r="A51" s="8" t="s">
        <v>114</v>
      </c>
      <c r="B51" s="27"/>
      <c r="C51" s="27"/>
      <c r="D51" s="19" t="s">
        <v>115</v>
      </c>
      <c r="E51" s="41">
        <v>1622.98</v>
      </c>
      <c r="F51" s="41">
        <v>1622.98</v>
      </c>
      <c r="G51" s="41">
        <v>13233.98</v>
      </c>
      <c r="H51" s="41">
        <v>12983.84</v>
      </c>
      <c r="I51" s="41">
        <v>-250.14</v>
      </c>
      <c r="J51" s="41">
        <v>19475.759999999998</v>
      </c>
    </row>
    <row r="52" spans="1:10" x14ac:dyDescent="0.35">
      <c r="A52" s="3" t="s">
        <v>116</v>
      </c>
      <c r="B52" s="5"/>
      <c r="C52" s="5"/>
      <c r="D52" s="28"/>
      <c r="E52" s="33">
        <f t="shared" ref="E52:J52" si="7">SUM(E48:E51)</f>
        <v>1696.72</v>
      </c>
      <c r="F52" s="33">
        <f t="shared" si="7"/>
        <v>2006.31</v>
      </c>
      <c r="G52" s="33">
        <f t="shared" si="7"/>
        <v>15001.91</v>
      </c>
      <c r="H52" s="33">
        <f t="shared" si="7"/>
        <v>17280.48</v>
      </c>
      <c r="I52" s="33">
        <f t="shared" si="7"/>
        <v>2278.5700000000002</v>
      </c>
      <c r="J52" s="33">
        <f t="shared" si="7"/>
        <v>25305.759999999998</v>
      </c>
    </row>
    <row r="53" spans="1:10" ht="9.6" customHeight="1" x14ac:dyDescent="0.35">
      <c r="E53" s="14"/>
      <c r="F53" s="14"/>
      <c r="G53" s="14"/>
      <c r="H53" s="14"/>
      <c r="I53" s="14"/>
      <c r="J53" s="14"/>
    </row>
    <row r="54" spans="1:10" x14ac:dyDescent="0.35">
      <c r="A54" s="3" t="s">
        <v>117</v>
      </c>
      <c r="B54" s="4"/>
      <c r="C54" s="5"/>
      <c r="D54" s="28"/>
      <c r="E54" s="30"/>
      <c r="F54" s="30"/>
      <c r="G54" s="30"/>
      <c r="H54" s="30"/>
      <c r="I54" s="30"/>
      <c r="J54" s="30"/>
    </row>
    <row r="55" spans="1:10" s="27" customFormat="1" x14ac:dyDescent="0.35">
      <c r="A55" s="8" t="s">
        <v>2</v>
      </c>
      <c r="D55" s="19" t="s">
        <v>3</v>
      </c>
      <c r="E55" s="48">
        <v>804.04</v>
      </c>
      <c r="F55" s="48">
        <v>512.22</v>
      </c>
      <c r="G55" s="48">
        <v>4097.74</v>
      </c>
      <c r="H55" s="48">
        <v>4097.76</v>
      </c>
      <c r="I55" s="48">
        <v>0.02</v>
      </c>
      <c r="J55" s="48">
        <v>6146.61</v>
      </c>
    </row>
    <row r="56" spans="1:10" s="27" customFormat="1" x14ac:dyDescent="0.35">
      <c r="A56" s="8" t="s">
        <v>4</v>
      </c>
      <c r="D56" s="19" t="s">
        <v>5</v>
      </c>
      <c r="E56" s="48">
        <v>0</v>
      </c>
      <c r="F56" s="48">
        <v>81.25</v>
      </c>
      <c r="G56" s="48">
        <v>650</v>
      </c>
      <c r="H56" s="48">
        <v>650</v>
      </c>
      <c r="I56" s="48">
        <v>0</v>
      </c>
      <c r="J56" s="48">
        <v>975</v>
      </c>
    </row>
    <row r="57" spans="1:10" s="27" customFormat="1" x14ac:dyDescent="0.35">
      <c r="A57" s="8" t="s">
        <v>6</v>
      </c>
      <c r="D57" s="19" t="s">
        <v>7</v>
      </c>
      <c r="E57" s="48">
        <v>0</v>
      </c>
      <c r="F57" s="48">
        <v>16.670000000000002</v>
      </c>
      <c r="G57" s="48">
        <v>0</v>
      </c>
      <c r="H57" s="48">
        <v>133.36000000000001</v>
      </c>
      <c r="I57" s="48">
        <v>133.36000000000001</v>
      </c>
      <c r="J57" s="48">
        <v>200</v>
      </c>
    </row>
    <row r="58" spans="1:10" s="27" customFormat="1" x14ac:dyDescent="0.35">
      <c r="A58" s="8" t="s">
        <v>34</v>
      </c>
      <c r="D58" s="19" t="s">
        <v>35</v>
      </c>
      <c r="E58" s="48">
        <v>460</v>
      </c>
      <c r="F58" s="48">
        <v>86.25</v>
      </c>
      <c r="G58" s="48">
        <v>1035</v>
      </c>
      <c r="H58" s="48">
        <v>690</v>
      </c>
      <c r="I58" s="48">
        <v>-345</v>
      </c>
      <c r="J58" s="48">
        <v>1035</v>
      </c>
    </row>
    <row r="59" spans="1:10" s="27" customFormat="1" x14ac:dyDescent="0.35">
      <c r="A59" s="8" t="s">
        <v>8</v>
      </c>
      <c r="D59" s="19" t="s">
        <v>9</v>
      </c>
      <c r="E59" s="48">
        <v>163.02000000000001</v>
      </c>
      <c r="F59" s="48">
        <v>256.56</v>
      </c>
      <c r="G59" s="48">
        <v>2052.5</v>
      </c>
      <c r="H59" s="48">
        <v>2052.48</v>
      </c>
      <c r="I59" s="48">
        <v>-0.02</v>
      </c>
      <c r="J59" s="48">
        <v>3078.75</v>
      </c>
    </row>
    <row r="60" spans="1:10" s="27" customFormat="1" x14ac:dyDescent="0.35">
      <c r="A60" s="8" t="s">
        <v>10</v>
      </c>
      <c r="D60" s="19" t="s">
        <v>11</v>
      </c>
      <c r="E60" s="47">
        <v>0</v>
      </c>
      <c r="F60" s="47">
        <v>148.13</v>
      </c>
      <c r="G60" s="47">
        <v>1185.05</v>
      </c>
      <c r="H60" s="47">
        <v>1185.04</v>
      </c>
      <c r="I60" s="47">
        <v>-0.01</v>
      </c>
      <c r="J60" s="47">
        <v>1777.53</v>
      </c>
    </row>
    <row r="61" spans="1:10" s="27" customFormat="1" x14ac:dyDescent="0.35">
      <c r="A61" s="8" t="s">
        <v>12</v>
      </c>
      <c r="D61" s="19" t="s">
        <v>13</v>
      </c>
      <c r="E61" s="47">
        <v>3129.94</v>
      </c>
      <c r="F61" s="47">
        <v>3017.66</v>
      </c>
      <c r="G61" s="47">
        <v>24141.29</v>
      </c>
      <c r="H61" s="47">
        <v>24141.279999999999</v>
      </c>
      <c r="I61" s="47">
        <v>-0.01</v>
      </c>
      <c r="J61" s="47">
        <v>36211.93</v>
      </c>
    </row>
    <row r="62" spans="1:10" s="27" customFormat="1" x14ac:dyDescent="0.35">
      <c r="A62" s="8" t="s">
        <v>120</v>
      </c>
      <c r="D62" s="19" t="s">
        <v>195</v>
      </c>
      <c r="E62" s="47">
        <v>1100</v>
      </c>
      <c r="F62" s="47">
        <v>156.80000000000001</v>
      </c>
      <c r="G62" s="47">
        <v>1881.61</v>
      </c>
      <c r="H62" s="47">
        <v>1254.4000000000001</v>
      </c>
      <c r="I62" s="47">
        <v>-627.21</v>
      </c>
      <c r="J62" s="47">
        <v>1881.61</v>
      </c>
    </row>
    <row r="63" spans="1:10" x14ac:dyDescent="0.35">
      <c r="A63" s="3" t="s">
        <v>14</v>
      </c>
      <c r="B63" s="5"/>
      <c r="C63" s="5"/>
      <c r="D63" s="28"/>
      <c r="E63" s="29">
        <f t="shared" ref="E63:J63" si="8">SUM(E55:E62)</f>
        <v>5657</v>
      </c>
      <c r="F63" s="29">
        <f t="shared" si="8"/>
        <v>4275.54</v>
      </c>
      <c r="G63" s="29">
        <f t="shared" si="8"/>
        <v>35043.19</v>
      </c>
      <c r="H63" s="29">
        <f t="shared" si="8"/>
        <v>34204.32</v>
      </c>
      <c r="I63" s="29">
        <f t="shared" si="8"/>
        <v>-838.87</v>
      </c>
      <c r="J63" s="29">
        <f t="shared" si="8"/>
        <v>51306.43</v>
      </c>
    </row>
    <row r="64" spans="1:10" x14ac:dyDescent="0.35">
      <c r="E64" s="14"/>
      <c r="F64" s="14"/>
      <c r="G64" s="14"/>
      <c r="H64" s="14"/>
      <c r="I64" s="14"/>
      <c r="J64" s="14"/>
    </row>
    <row r="65" spans="1:11" x14ac:dyDescent="0.35">
      <c r="A65" s="3" t="s">
        <v>15</v>
      </c>
      <c r="B65" s="5"/>
      <c r="C65" s="5"/>
      <c r="D65" s="28"/>
      <c r="E65" s="30"/>
      <c r="F65" s="30"/>
      <c r="G65" s="30"/>
      <c r="H65" s="30"/>
      <c r="I65" s="30"/>
      <c r="J65" s="30"/>
    </row>
    <row r="66" spans="1:11" s="9" customFormat="1" x14ac:dyDescent="0.35">
      <c r="A66" s="8" t="s">
        <v>16</v>
      </c>
      <c r="D66" s="19" t="s">
        <v>17</v>
      </c>
      <c r="E66" s="41">
        <v>0</v>
      </c>
      <c r="F66" s="41">
        <v>108.96</v>
      </c>
      <c r="G66" s="41">
        <v>871.68</v>
      </c>
      <c r="H66" s="41">
        <v>871.68</v>
      </c>
      <c r="I66" s="41">
        <v>0</v>
      </c>
      <c r="J66" s="41">
        <v>1307.52</v>
      </c>
      <c r="K66" s="27"/>
    </row>
    <row r="67" spans="1:11" s="9" customFormat="1" x14ac:dyDescent="0.35">
      <c r="A67" s="8" t="s">
        <v>18</v>
      </c>
      <c r="D67" s="19" t="s">
        <v>19</v>
      </c>
      <c r="E67" s="41">
        <v>0</v>
      </c>
      <c r="F67" s="41">
        <v>47.58</v>
      </c>
      <c r="G67" s="41">
        <v>380.81</v>
      </c>
      <c r="H67" s="41">
        <v>380.64</v>
      </c>
      <c r="I67" s="41">
        <v>-0.17</v>
      </c>
      <c r="J67" s="41">
        <v>570.91</v>
      </c>
      <c r="K67" s="27"/>
    </row>
    <row r="68" spans="1:11" s="9" customFormat="1" x14ac:dyDescent="0.35">
      <c r="A68" s="8" t="s">
        <v>20</v>
      </c>
      <c r="D68" s="19" t="s">
        <v>21</v>
      </c>
      <c r="E68" s="41">
        <v>1622.98</v>
      </c>
      <c r="F68" s="41">
        <v>1622.98</v>
      </c>
      <c r="G68" s="41">
        <v>13233.98</v>
      </c>
      <c r="H68" s="41">
        <v>12983.84</v>
      </c>
      <c r="I68" s="41">
        <v>-250.14</v>
      </c>
      <c r="J68" s="41">
        <v>19475.759999999998</v>
      </c>
      <c r="K68" s="27"/>
    </row>
    <row r="69" spans="1:11" x14ac:dyDescent="0.35">
      <c r="A69" s="3" t="s">
        <v>22</v>
      </c>
      <c r="B69" s="5"/>
      <c r="C69" s="5"/>
      <c r="D69" s="28"/>
      <c r="E69" s="29">
        <f t="shared" ref="E69:J69" si="9">SUM(E66:E68)</f>
        <v>1622.98</v>
      </c>
      <c r="F69" s="29">
        <f t="shared" si="9"/>
        <v>1779.52</v>
      </c>
      <c r="G69" s="29">
        <f t="shared" si="9"/>
        <v>14486.47</v>
      </c>
      <c r="H69" s="29">
        <f t="shared" si="9"/>
        <v>14236.16</v>
      </c>
      <c r="I69" s="29">
        <f t="shared" si="9"/>
        <v>-250.30999999999997</v>
      </c>
      <c r="J69" s="29">
        <f t="shared" si="9"/>
        <v>21354.19</v>
      </c>
    </row>
    <row r="70" spans="1:11" ht="12" customHeight="1" x14ac:dyDescent="0.35">
      <c r="E70" s="14"/>
      <c r="F70" s="14"/>
      <c r="G70" s="14"/>
      <c r="H70" s="14"/>
      <c r="I70" s="14"/>
      <c r="J70" s="14"/>
    </row>
    <row r="71" spans="1:11" x14ac:dyDescent="0.35">
      <c r="A71" s="3" t="s">
        <v>23</v>
      </c>
      <c r="B71" s="5"/>
      <c r="C71" s="5"/>
      <c r="D71" s="28"/>
      <c r="E71" s="30"/>
      <c r="F71" s="30"/>
      <c r="G71" s="30"/>
      <c r="H71" s="30"/>
      <c r="I71" s="30"/>
      <c r="J71" s="30"/>
    </row>
    <row r="72" spans="1:11" x14ac:dyDescent="0.35">
      <c r="A72" s="3" t="s">
        <v>24</v>
      </c>
      <c r="B72" s="5"/>
      <c r="C72" s="5"/>
      <c r="D72" s="28"/>
      <c r="E72" s="30"/>
      <c r="F72" s="30"/>
      <c r="G72" s="30"/>
      <c r="H72" s="30"/>
      <c r="I72" s="30"/>
      <c r="J72" s="30"/>
    </row>
    <row r="73" spans="1:11" s="27" customFormat="1" x14ac:dyDescent="0.35">
      <c r="A73" s="8" t="s">
        <v>25</v>
      </c>
      <c r="D73" s="19" t="s">
        <v>26</v>
      </c>
      <c r="E73" s="41">
        <v>5258</v>
      </c>
      <c r="F73" s="41">
        <v>5684.67</v>
      </c>
      <c r="G73" s="41">
        <v>38584</v>
      </c>
      <c r="H73" s="41">
        <v>45477.36</v>
      </c>
      <c r="I73" s="41">
        <v>6893.36</v>
      </c>
      <c r="J73" s="41">
        <v>68216</v>
      </c>
    </row>
    <row r="74" spans="1:11" s="27" customFormat="1" x14ac:dyDescent="0.35">
      <c r="A74" s="8" t="s">
        <v>27</v>
      </c>
      <c r="D74" s="19" t="s">
        <v>28</v>
      </c>
      <c r="E74" s="41">
        <v>2565.4</v>
      </c>
      <c r="F74" s="41">
        <v>2565.4</v>
      </c>
      <c r="G74" s="41">
        <v>20523.2</v>
      </c>
      <c r="H74" s="41">
        <v>20523.2</v>
      </c>
      <c r="I74" s="41">
        <v>0</v>
      </c>
      <c r="J74" s="41">
        <v>30784.799999999999</v>
      </c>
    </row>
    <row r="75" spans="1:11" s="27" customFormat="1" x14ac:dyDescent="0.35">
      <c r="A75" s="8" t="s">
        <v>29</v>
      </c>
      <c r="D75" s="19" t="s">
        <v>30</v>
      </c>
      <c r="E75" s="41">
        <v>2338.42</v>
      </c>
      <c r="F75" s="41">
        <v>1169.25</v>
      </c>
      <c r="G75" s="41">
        <v>9353.68</v>
      </c>
      <c r="H75" s="41">
        <v>9354</v>
      </c>
      <c r="I75" s="41">
        <v>0.32</v>
      </c>
      <c r="J75" s="41">
        <v>14031</v>
      </c>
    </row>
    <row r="76" spans="1:11" s="27" customFormat="1" x14ac:dyDescent="0.35">
      <c r="A76" s="8" t="s">
        <v>36</v>
      </c>
      <c r="D76" s="19" t="s">
        <v>31</v>
      </c>
      <c r="E76" s="41">
        <v>0</v>
      </c>
      <c r="F76" s="41">
        <v>492.5</v>
      </c>
      <c r="G76" s="41">
        <v>4435.7</v>
      </c>
      <c r="H76" s="41">
        <v>3940</v>
      </c>
      <c r="I76" s="41">
        <v>-495.7</v>
      </c>
      <c r="J76" s="41">
        <v>5910</v>
      </c>
    </row>
    <row r="77" spans="1:11" s="27" customFormat="1" x14ac:dyDescent="0.35">
      <c r="A77" s="8" t="s">
        <v>121</v>
      </c>
      <c r="D77" s="19" t="s">
        <v>122</v>
      </c>
      <c r="E77" s="41">
        <v>0</v>
      </c>
      <c r="F77" s="41">
        <v>222</v>
      </c>
      <c r="G77" s="41">
        <v>1998</v>
      </c>
      <c r="H77" s="41">
        <v>1776</v>
      </c>
      <c r="I77" s="41">
        <v>-222</v>
      </c>
      <c r="J77" s="41">
        <v>2664</v>
      </c>
    </row>
    <row r="78" spans="1:11" s="27" customFormat="1" x14ac:dyDescent="0.35">
      <c r="A78" s="8" t="s">
        <v>123</v>
      </c>
      <c r="D78" s="19" t="s">
        <v>124</v>
      </c>
      <c r="E78" s="41">
        <v>0</v>
      </c>
      <c r="F78" s="41">
        <v>150</v>
      </c>
      <c r="G78" s="41">
        <v>1350</v>
      </c>
      <c r="H78" s="41">
        <v>1200</v>
      </c>
      <c r="I78" s="41">
        <v>-150</v>
      </c>
      <c r="J78" s="41">
        <v>1800</v>
      </c>
    </row>
    <row r="79" spans="1:11" s="27" customFormat="1" x14ac:dyDescent="0.35">
      <c r="A79" s="8" t="s">
        <v>125</v>
      </c>
      <c r="D79" s="19" t="s">
        <v>126</v>
      </c>
      <c r="E79" s="41">
        <v>36.619999999999997</v>
      </c>
      <c r="F79" s="41">
        <v>31.14</v>
      </c>
      <c r="G79" s="41">
        <v>249.1</v>
      </c>
      <c r="H79" s="41">
        <v>249.12</v>
      </c>
      <c r="I79" s="41">
        <v>0.02</v>
      </c>
      <c r="J79" s="41">
        <v>373.65</v>
      </c>
    </row>
    <row r="80" spans="1:11" s="27" customFormat="1" x14ac:dyDescent="0.35">
      <c r="A80" s="8" t="s">
        <v>127</v>
      </c>
      <c r="D80" s="19" t="s">
        <v>128</v>
      </c>
      <c r="E80" s="41">
        <v>2080.23</v>
      </c>
      <c r="F80" s="41">
        <v>1762.7</v>
      </c>
      <c r="G80" s="41">
        <v>14101.59</v>
      </c>
      <c r="H80" s="41">
        <v>14101.6</v>
      </c>
      <c r="I80" s="41">
        <v>0.01</v>
      </c>
      <c r="J80" s="41">
        <v>21152.39</v>
      </c>
    </row>
    <row r="81" spans="1:10" s="27" customFormat="1" x14ac:dyDescent="0.35">
      <c r="A81" s="8" t="s">
        <v>129</v>
      </c>
      <c r="D81" s="19" t="s">
        <v>130</v>
      </c>
      <c r="E81" s="41">
        <v>0</v>
      </c>
      <c r="F81" s="41">
        <v>16.670000000000002</v>
      </c>
      <c r="G81" s="41">
        <v>200</v>
      </c>
      <c r="H81" s="41">
        <v>133.36000000000001</v>
      </c>
      <c r="I81" s="41">
        <v>-66.64</v>
      </c>
      <c r="J81" s="41">
        <v>200</v>
      </c>
    </row>
    <row r="82" spans="1:10" s="27" customFormat="1" ht="16.2" x14ac:dyDescent="0.35">
      <c r="A82" s="42" t="s">
        <v>203</v>
      </c>
      <c r="D82" s="19" t="s">
        <v>131</v>
      </c>
      <c r="E82" s="41">
        <v>-547.79999999999995</v>
      </c>
      <c r="F82" s="41">
        <v>428.92</v>
      </c>
      <c r="G82" s="41">
        <v>-3431.35</v>
      </c>
      <c r="H82" s="41">
        <v>3431.36</v>
      </c>
      <c r="I82" s="41">
        <v>6862.71</v>
      </c>
      <c r="J82" s="41">
        <v>5147.0200000000004</v>
      </c>
    </row>
    <row r="83" spans="1:10" x14ac:dyDescent="0.35">
      <c r="A83" s="3" t="s">
        <v>132</v>
      </c>
      <c r="B83" s="5"/>
      <c r="C83" s="5"/>
      <c r="D83" s="28"/>
      <c r="E83" s="29">
        <f t="shared" ref="E83:J83" si="10">SUM(E73:E82)</f>
        <v>11730.87</v>
      </c>
      <c r="F83" s="29">
        <f t="shared" si="10"/>
        <v>12523.25</v>
      </c>
      <c r="G83" s="29">
        <f t="shared" si="10"/>
        <v>87363.92</v>
      </c>
      <c r="H83" s="29">
        <f t="shared" si="10"/>
        <v>100186</v>
      </c>
      <c r="I83" s="29">
        <f t="shared" si="10"/>
        <v>12822.08</v>
      </c>
      <c r="J83" s="29">
        <f t="shared" si="10"/>
        <v>150278.85999999999</v>
      </c>
    </row>
    <row r="84" spans="1:10" ht="10.050000000000001" customHeight="1" x14ac:dyDescent="0.35">
      <c r="E84" s="14"/>
      <c r="F84" s="14"/>
      <c r="G84" s="14"/>
      <c r="H84" s="14"/>
      <c r="I84" s="14"/>
      <c r="J84" s="14"/>
    </row>
    <row r="85" spans="1:10" x14ac:dyDescent="0.35">
      <c r="A85" s="3" t="s">
        <v>133</v>
      </c>
      <c r="B85" s="5"/>
      <c r="C85" s="5"/>
      <c r="D85" s="28"/>
      <c r="E85" s="30"/>
      <c r="F85" s="30"/>
      <c r="G85" s="30"/>
      <c r="H85" s="30"/>
      <c r="I85" s="30"/>
      <c r="J85" s="30"/>
    </row>
    <row r="86" spans="1:10" s="27" customFormat="1" x14ac:dyDescent="0.35">
      <c r="A86" s="8" t="s">
        <v>134</v>
      </c>
      <c r="D86" s="19" t="s">
        <v>135</v>
      </c>
      <c r="E86" s="41">
        <v>4522.28</v>
      </c>
      <c r="F86" s="41">
        <v>4522.28</v>
      </c>
      <c r="G86" s="41">
        <v>33578.239999999998</v>
      </c>
      <c r="H86" s="41">
        <v>36178.239999999998</v>
      </c>
      <c r="I86" s="41">
        <v>2600</v>
      </c>
      <c r="J86" s="41">
        <v>54267.360000000001</v>
      </c>
    </row>
    <row r="87" spans="1:10" s="27" customFormat="1" x14ac:dyDescent="0.35">
      <c r="A87" s="8" t="s">
        <v>136</v>
      </c>
      <c r="D87" s="19" t="s">
        <v>137</v>
      </c>
      <c r="E87" s="41">
        <v>1333.34</v>
      </c>
      <c r="F87" s="41">
        <v>1333.34</v>
      </c>
      <c r="G87" s="41">
        <v>10666.72</v>
      </c>
      <c r="H87" s="41">
        <v>10666.72</v>
      </c>
      <c r="I87" s="41">
        <v>0</v>
      </c>
      <c r="J87" s="41">
        <v>16000.08</v>
      </c>
    </row>
    <row r="88" spans="1:10" s="27" customFormat="1" x14ac:dyDescent="0.35">
      <c r="A88" s="8" t="s">
        <v>138</v>
      </c>
      <c r="D88" s="19" t="s">
        <v>139</v>
      </c>
      <c r="E88" s="41">
        <v>4725.84</v>
      </c>
      <c r="F88" s="41">
        <v>4725.84</v>
      </c>
      <c r="G88" s="41">
        <v>28906.720000000001</v>
      </c>
      <c r="H88" s="41">
        <v>37806.720000000001</v>
      </c>
      <c r="I88" s="41">
        <v>8900</v>
      </c>
      <c r="J88" s="41">
        <v>56710.080000000002</v>
      </c>
    </row>
    <row r="89" spans="1:10" s="27" customFormat="1" x14ac:dyDescent="0.35">
      <c r="A89" s="8" t="s">
        <v>140</v>
      </c>
      <c r="D89" s="19" t="s">
        <v>141</v>
      </c>
      <c r="E89" s="41">
        <v>875</v>
      </c>
      <c r="F89" s="41">
        <v>1484.38</v>
      </c>
      <c r="G89" s="41">
        <v>11875</v>
      </c>
      <c r="H89" s="41">
        <v>11875.04</v>
      </c>
      <c r="I89" s="41">
        <v>0.04</v>
      </c>
      <c r="J89" s="41">
        <v>17812.5</v>
      </c>
    </row>
    <row r="90" spans="1:10" s="27" customFormat="1" x14ac:dyDescent="0.35">
      <c r="A90" s="8" t="s">
        <v>142</v>
      </c>
      <c r="D90" s="19" t="s">
        <v>143</v>
      </c>
      <c r="E90" s="41">
        <v>2121.8000000000002</v>
      </c>
      <c r="F90" s="41">
        <v>2121.8000000000002</v>
      </c>
      <c r="G90" s="41">
        <v>16974.400000000001</v>
      </c>
      <c r="H90" s="41">
        <v>16974.400000000001</v>
      </c>
      <c r="I90" s="41">
        <v>0</v>
      </c>
      <c r="J90" s="41">
        <v>25461.599999999999</v>
      </c>
    </row>
    <row r="91" spans="1:10" s="27" customFormat="1" x14ac:dyDescent="0.35">
      <c r="A91" s="8" t="s">
        <v>144</v>
      </c>
      <c r="D91" s="19" t="s">
        <v>145</v>
      </c>
      <c r="E91" s="41">
        <v>0</v>
      </c>
      <c r="F91" s="41">
        <v>353.6</v>
      </c>
      <c r="G91" s="41">
        <v>2828.8</v>
      </c>
      <c r="H91" s="41">
        <v>2828.8</v>
      </c>
      <c r="I91" s="41">
        <v>0</v>
      </c>
      <c r="J91" s="41">
        <v>4243.2</v>
      </c>
    </row>
    <row r="92" spans="1:10" s="27" customFormat="1" x14ac:dyDescent="0.35">
      <c r="A92" s="8" t="s">
        <v>146</v>
      </c>
      <c r="D92" s="19" t="s">
        <v>147</v>
      </c>
      <c r="E92" s="41">
        <v>990.8</v>
      </c>
      <c r="F92" s="41">
        <v>990.8</v>
      </c>
      <c r="G92" s="41">
        <v>8868.9500000000007</v>
      </c>
      <c r="H92" s="41">
        <v>7926.4</v>
      </c>
      <c r="I92" s="41">
        <v>-942.55</v>
      </c>
      <c r="J92" s="41">
        <v>11889.6</v>
      </c>
    </row>
    <row r="93" spans="1:10" s="27" customFormat="1" x14ac:dyDescent="0.35">
      <c r="A93" s="8" t="s">
        <v>148</v>
      </c>
      <c r="D93" s="19" t="s">
        <v>149</v>
      </c>
      <c r="E93" s="41">
        <v>370.27</v>
      </c>
      <c r="F93" s="41">
        <v>370.27</v>
      </c>
      <c r="G93" s="41">
        <v>2526.59</v>
      </c>
      <c r="H93" s="41">
        <v>2962.16</v>
      </c>
      <c r="I93" s="41">
        <v>435.57</v>
      </c>
      <c r="J93" s="41">
        <v>4443.24</v>
      </c>
    </row>
    <row r="94" spans="1:10" s="27" customFormat="1" x14ac:dyDescent="0.35">
      <c r="A94" s="8" t="s">
        <v>150</v>
      </c>
      <c r="D94" s="19" t="s">
        <v>151</v>
      </c>
      <c r="E94" s="41">
        <v>2055.2600000000002</v>
      </c>
      <c r="F94" s="41">
        <v>2378.64</v>
      </c>
      <c r="G94" s="41">
        <v>19029.080000000002</v>
      </c>
      <c r="H94" s="41">
        <v>19029.12</v>
      </c>
      <c r="I94" s="41">
        <v>0.04</v>
      </c>
      <c r="J94" s="41">
        <v>28543.62</v>
      </c>
    </row>
    <row r="95" spans="1:10" s="27" customFormat="1" ht="16.2" x14ac:dyDescent="0.35">
      <c r="A95" s="42" t="s">
        <v>202</v>
      </c>
      <c r="D95" s="19" t="s">
        <v>152</v>
      </c>
      <c r="E95" s="41">
        <v>-6375.9</v>
      </c>
      <c r="F95" s="41">
        <v>-6375.9</v>
      </c>
      <c r="G95" s="41">
        <v>-50609.25</v>
      </c>
      <c r="H95" s="41">
        <v>-51007.199999999997</v>
      </c>
      <c r="I95" s="41">
        <v>-397.95</v>
      </c>
      <c r="J95" s="41">
        <v>-76510.8</v>
      </c>
    </row>
    <row r="96" spans="1:10" s="27" customFormat="1" ht="16.2" x14ac:dyDescent="0.35">
      <c r="A96" s="42" t="s">
        <v>201</v>
      </c>
      <c r="D96" s="19" t="s">
        <v>153</v>
      </c>
      <c r="E96" s="41">
        <v>-4820.45</v>
      </c>
      <c r="F96" s="41">
        <v>-4820.45</v>
      </c>
      <c r="G96" s="41">
        <v>-33153.69</v>
      </c>
      <c r="H96" s="41">
        <v>-38563.599999999999</v>
      </c>
      <c r="I96" s="41">
        <v>-5409.91</v>
      </c>
      <c r="J96" s="41">
        <v>-57845.4</v>
      </c>
    </row>
    <row r="97" spans="1:10" s="27" customFormat="1" x14ac:dyDescent="0.35">
      <c r="A97" s="8" t="s">
        <v>154</v>
      </c>
      <c r="D97" s="19" t="s">
        <v>155</v>
      </c>
      <c r="E97" s="41">
        <v>0</v>
      </c>
      <c r="F97" s="41">
        <v>81.33</v>
      </c>
      <c r="G97" s="41">
        <v>825</v>
      </c>
      <c r="H97" s="41">
        <v>650.64</v>
      </c>
      <c r="I97" s="41">
        <v>-174.36</v>
      </c>
      <c r="J97" s="41">
        <v>976</v>
      </c>
    </row>
    <row r="98" spans="1:10" x14ac:dyDescent="0.35">
      <c r="A98" s="3" t="s">
        <v>156</v>
      </c>
      <c r="B98" s="5"/>
      <c r="C98" s="5"/>
      <c r="D98" s="28"/>
      <c r="E98" s="29">
        <f t="shared" ref="E98:J98" si="11">SUM(E86:E97)</f>
        <v>5798.2399999999971</v>
      </c>
      <c r="F98" s="29">
        <f t="shared" si="11"/>
        <v>7165.9300000000012</v>
      </c>
      <c r="G98" s="29">
        <f t="shared" si="11"/>
        <v>52316.56</v>
      </c>
      <c r="H98" s="29">
        <f t="shared" si="11"/>
        <v>57327.44000000001</v>
      </c>
      <c r="I98" s="29">
        <f t="shared" si="11"/>
        <v>5010.8800000000019</v>
      </c>
      <c r="J98" s="29">
        <f t="shared" si="11"/>
        <v>85991.080000000045</v>
      </c>
    </row>
    <row r="99" spans="1:10" ht="7.05" customHeight="1" x14ac:dyDescent="0.35">
      <c r="E99" s="14"/>
      <c r="F99" s="14"/>
      <c r="G99" s="14"/>
      <c r="H99" s="14"/>
      <c r="I99" s="14"/>
      <c r="J99" s="14"/>
    </row>
    <row r="100" spans="1:10" x14ac:dyDescent="0.35">
      <c r="A100" s="3" t="s">
        <v>160</v>
      </c>
      <c r="B100" s="5"/>
      <c r="C100" s="5"/>
      <c r="D100" s="28"/>
      <c r="E100" s="31">
        <f t="shared" ref="E100:J100" si="12">E98+E83</f>
        <v>17529.109999999997</v>
      </c>
      <c r="F100" s="31">
        <f t="shared" si="12"/>
        <v>19689.18</v>
      </c>
      <c r="G100" s="31">
        <f t="shared" si="12"/>
        <v>139680.47999999998</v>
      </c>
      <c r="H100" s="31">
        <f t="shared" si="12"/>
        <v>157513.44</v>
      </c>
      <c r="I100" s="31">
        <f t="shared" si="12"/>
        <v>17832.960000000003</v>
      </c>
      <c r="J100" s="31">
        <f t="shared" si="12"/>
        <v>236269.94000000003</v>
      </c>
    </row>
    <row r="101" spans="1:10" ht="6" customHeight="1" x14ac:dyDescent="0.35">
      <c r="E101" s="14"/>
      <c r="F101" s="14"/>
      <c r="G101" s="14"/>
      <c r="H101" s="14"/>
      <c r="I101" s="14"/>
      <c r="J101" s="14"/>
    </row>
    <row r="102" spans="1:10" x14ac:dyDescent="0.35">
      <c r="A102" s="3" t="s">
        <v>161</v>
      </c>
      <c r="B102" s="5"/>
      <c r="C102" s="5"/>
      <c r="D102" s="28"/>
      <c r="E102" s="30"/>
      <c r="F102" s="30"/>
      <c r="G102" s="30"/>
      <c r="H102" s="30"/>
      <c r="I102" s="30"/>
      <c r="J102" s="30"/>
    </row>
    <row r="103" spans="1:10" s="27" customFormat="1" x14ac:dyDescent="0.35">
      <c r="A103" s="10" t="s">
        <v>162</v>
      </c>
      <c r="D103" s="19" t="s">
        <v>163</v>
      </c>
      <c r="E103" s="41">
        <v>903.18</v>
      </c>
      <c r="F103" s="41">
        <v>524.62</v>
      </c>
      <c r="G103" s="41">
        <v>4196.99</v>
      </c>
      <c r="H103" s="41">
        <v>4196.96</v>
      </c>
      <c r="I103" s="41">
        <v>-0.03</v>
      </c>
      <c r="J103" s="41">
        <v>6295.48</v>
      </c>
    </row>
    <row r="104" spans="1:10" s="27" customFormat="1" x14ac:dyDescent="0.35">
      <c r="A104" s="10" t="s">
        <v>164</v>
      </c>
      <c r="D104" s="19" t="s">
        <v>165</v>
      </c>
      <c r="E104" s="41">
        <v>292.60000000000002</v>
      </c>
      <c r="F104" s="41">
        <v>186.96</v>
      </c>
      <c r="G104" s="41">
        <v>1495.69</v>
      </c>
      <c r="H104" s="41">
        <v>1495.68</v>
      </c>
      <c r="I104" s="41">
        <v>-0.01</v>
      </c>
      <c r="J104" s="41">
        <v>2243.5300000000002</v>
      </c>
    </row>
    <row r="105" spans="1:10" s="27" customFormat="1" x14ac:dyDescent="0.35">
      <c r="A105" s="10" t="s">
        <v>166</v>
      </c>
      <c r="D105" s="19" t="s">
        <v>167</v>
      </c>
      <c r="E105" s="41">
        <v>0</v>
      </c>
      <c r="F105" s="41">
        <v>33.33</v>
      </c>
      <c r="G105" s="41">
        <v>0</v>
      </c>
      <c r="H105" s="41">
        <v>266.64</v>
      </c>
      <c r="I105" s="41">
        <v>266.64</v>
      </c>
      <c r="J105" s="41">
        <v>400</v>
      </c>
    </row>
    <row r="106" spans="1:10" s="27" customFormat="1" x14ac:dyDescent="0.35">
      <c r="A106" s="10" t="s">
        <v>168</v>
      </c>
      <c r="D106" s="19" t="s">
        <v>169</v>
      </c>
      <c r="E106" s="41">
        <v>199.95</v>
      </c>
      <c r="F106" s="41">
        <v>200.32</v>
      </c>
      <c r="G106" s="41">
        <v>1602.59</v>
      </c>
      <c r="H106" s="41">
        <v>1602.56</v>
      </c>
      <c r="I106" s="41">
        <v>-0.03</v>
      </c>
      <c r="J106" s="41">
        <v>2403.88</v>
      </c>
    </row>
    <row r="107" spans="1:10" s="27" customFormat="1" x14ac:dyDescent="0.35">
      <c r="A107" s="10" t="s">
        <v>170</v>
      </c>
      <c r="D107" s="19" t="s">
        <v>171</v>
      </c>
      <c r="E107" s="41">
        <v>1099.54</v>
      </c>
      <c r="F107" s="41">
        <v>1099.54</v>
      </c>
      <c r="G107" s="41">
        <v>7079.31</v>
      </c>
      <c r="H107" s="41">
        <v>8796.32</v>
      </c>
      <c r="I107" s="41">
        <v>1717.01</v>
      </c>
      <c r="J107" s="41">
        <v>13194.48</v>
      </c>
    </row>
    <row r="108" spans="1:10" s="27" customFormat="1" x14ac:dyDescent="0.35">
      <c r="A108" s="10" t="s">
        <v>172</v>
      </c>
      <c r="D108" s="19" t="s">
        <v>173</v>
      </c>
      <c r="E108" s="41">
        <v>0</v>
      </c>
      <c r="F108" s="41">
        <v>83.5</v>
      </c>
      <c r="G108" s="41">
        <v>668</v>
      </c>
      <c r="H108" s="41">
        <v>668</v>
      </c>
      <c r="I108" s="41">
        <v>0</v>
      </c>
      <c r="J108" s="41">
        <v>1002</v>
      </c>
    </row>
    <row r="109" spans="1:10" s="27" customFormat="1" x14ac:dyDescent="0.35">
      <c r="A109" s="10" t="s">
        <v>174</v>
      </c>
      <c r="D109" s="19" t="s">
        <v>175</v>
      </c>
      <c r="E109" s="41">
        <v>0</v>
      </c>
      <c r="F109" s="41">
        <v>25</v>
      </c>
      <c r="G109" s="41">
        <v>300</v>
      </c>
      <c r="H109" s="41">
        <v>200</v>
      </c>
      <c r="I109" s="41">
        <v>-100</v>
      </c>
      <c r="J109" s="41">
        <v>300</v>
      </c>
    </row>
    <row r="110" spans="1:10" s="27" customFormat="1" x14ac:dyDescent="0.35">
      <c r="A110" s="10" t="s">
        <v>176</v>
      </c>
      <c r="D110" s="19" t="s">
        <v>177</v>
      </c>
      <c r="E110" s="41">
        <v>76.23</v>
      </c>
      <c r="F110" s="41">
        <v>58.33</v>
      </c>
      <c r="G110" s="41">
        <v>226.23</v>
      </c>
      <c r="H110" s="41">
        <v>466.64</v>
      </c>
      <c r="I110" s="41">
        <v>240.41</v>
      </c>
      <c r="J110" s="41">
        <v>700</v>
      </c>
    </row>
    <row r="111" spans="1:10" s="27" customFormat="1" x14ac:dyDescent="0.35">
      <c r="A111" s="10" t="s">
        <v>37</v>
      </c>
      <c r="D111" s="19" t="s">
        <v>38</v>
      </c>
      <c r="E111" s="41">
        <v>105</v>
      </c>
      <c r="F111" s="41">
        <v>219.46</v>
      </c>
      <c r="G111" s="41">
        <v>219.46</v>
      </c>
      <c r="H111" s="41">
        <v>219.46</v>
      </c>
      <c r="I111" s="41">
        <v>0</v>
      </c>
      <c r="J111" s="41">
        <v>219.46</v>
      </c>
    </row>
    <row r="112" spans="1:10" s="27" customFormat="1" x14ac:dyDescent="0.35">
      <c r="A112" s="10" t="s">
        <v>178</v>
      </c>
      <c r="D112" s="19" t="s">
        <v>179</v>
      </c>
      <c r="E112" s="41">
        <v>-249.53</v>
      </c>
      <c r="F112" s="41">
        <v>-189.66</v>
      </c>
      <c r="G112" s="41">
        <v>-1517.31</v>
      </c>
      <c r="H112" s="41">
        <v>-1517.28</v>
      </c>
      <c r="I112" s="41">
        <v>0.03</v>
      </c>
      <c r="J112" s="41">
        <v>-2275.96</v>
      </c>
    </row>
    <row r="113" spans="1:10" x14ac:dyDescent="0.35">
      <c r="A113" s="2" t="s">
        <v>180</v>
      </c>
      <c r="D113" s="7"/>
      <c r="E113" s="13">
        <f t="shared" ref="E113:J113" si="13">SUM(E103:E112)</f>
        <v>2426.9699999999998</v>
      </c>
      <c r="F113" s="13">
        <f t="shared" si="13"/>
        <v>2241.4</v>
      </c>
      <c r="G113" s="13">
        <f t="shared" si="13"/>
        <v>14270.960000000001</v>
      </c>
      <c r="H113" s="13">
        <f t="shared" si="13"/>
        <v>16394.98</v>
      </c>
      <c r="I113" s="13">
        <f t="shared" si="13"/>
        <v>2124.02</v>
      </c>
      <c r="J113" s="13">
        <f t="shared" si="13"/>
        <v>24482.87</v>
      </c>
    </row>
    <row r="114" spans="1:10" ht="7.95" customHeight="1" x14ac:dyDescent="0.35">
      <c r="E114" s="14"/>
      <c r="F114" s="14"/>
      <c r="G114" s="14"/>
      <c r="H114" s="14"/>
      <c r="I114" s="14"/>
      <c r="J114" s="14"/>
    </row>
    <row r="115" spans="1:10" x14ac:dyDescent="0.35">
      <c r="A115" s="3" t="s">
        <v>181</v>
      </c>
      <c r="B115" s="5"/>
      <c r="C115" s="5"/>
      <c r="D115" s="28"/>
      <c r="E115" s="30"/>
      <c r="F115" s="30"/>
      <c r="G115" s="30"/>
      <c r="H115" s="30"/>
      <c r="I115" s="30"/>
      <c r="J115" s="30"/>
    </row>
    <row r="116" spans="1:10" s="27" customFormat="1" x14ac:dyDescent="0.35">
      <c r="A116" s="8" t="s">
        <v>39</v>
      </c>
      <c r="D116" s="19" t="s">
        <v>182</v>
      </c>
      <c r="E116" s="41">
        <v>1226.9000000000001</v>
      </c>
      <c r="F116" s="41">
        <v>1680.98</v>
      </c>
      <c r="G116" s="41">
        <v>13447.82</v>
      </c>
      <c r="H116" s="41">
        <v>13447.84</v>
      </c>
      <c r="I116" s="41">
        <v>0.02</v>
      </c>
      <c r="J116" s="41">
        <v>20171.73</v>
      </c>
    </row>
    <row r="117" spans="1:10" s="27" customFormat="1" x14ac:dyDescent="0.35">
      <c r="A117" s="8" t="s">
        <v>183</v>
      </c>
      <c r="D117" s="19" t="s">
        <v>184</v>
      </c>
      <c r="E117" s="41">
        <v>2052.25</v>
      </c>
      <c r="F117" s="41">
        <v>836.78</v>
      </c>
      <c r="G117" s="41">
        <v>6694.27</v>
      </c>
      <c r="H117" s="41">
        <v>6694.24</v>
      </c>
      <c r="I117" s="41">
        <v>-0.03</v>
      </c>
      <c r="J117" s="41">
        <v>10041.4</v>
      </c>
    </row>
    <row r="118" spans="1:10" s="27" customFormat="1" x14ac:dyDescent="0.35">
      <c r="A118" s="8" t="s">
        <v>185</v>
      </c>
      <c r="D118" s="19" t="s">
        <v>186</v>
      </c>
      <c r="E118" s="41">
        <v>0</v>
      </c>
      <c r="F118" s="41">
        <v>0</v>
      </c>
      <c r="G118" s="41">
        <v>2568.52</v>
      </c>
      <c r="H118" s="41">
        <v>2568.52</v>
      </c>
      <c r="I118" s="41">
        <v>0</v>
      </c>
      <c r="J118" s="41">
        <v>2568.52</v>
      </c>
    </row>
    <row r="119" spans="1:10" s="27" customFormat="1" x14ac:dyDescent="0.35">
      <c r="A119" s="8" t="s">
        <v>187</v>
      </c>
      <c r="D119" s="19" t="s">
        <v>188</v>
      </c>
      <c r="E119" s="41">
        <v>-490.76</v>
      </c>
      <c r="F119" s="41">
        <v>-674.38</v>
      </c>
      <c r="G119" s="41">
        <v>-5395.44</v>
      </c>
      <c r="H119" s="41">
        <v>-5395.04</v>
      </c>
      <c r="I119" s="41">
        <v>0.4</v>
      </c>
      <c r="J119" s="41">
        <v>-8092.5</v>
      </c>
    </row>
    <row r="120" spans="1:10" x14ac:dyDescent="0.35">
      <c r="A120" s="2" t="s">
        <v>45</v>
      </c>
      <c r="D120" s="7"/>
      <c r="E120" s="13">
        <f t="shared" ref="E120:J120" si="14">SUM(E116:E119)</f>
        <v>2788.3900000000003</v>
      </c>
      <c r="F120" s="13">
        <f t="shared" si="14"/>
        <v>1843.38</v>
      </c>
      <c r="G120" s="13">
        <f t="shared" si="14"/>
        <v>17315.170000000002</v>
      </c>
      <c r="H120" s="13">
        <f t="shared" si="14"/>
        <v>17315.560000000001</v>
      </c>
      <c r="I120" s="13">
        <f t="shared" si="14"/>
        <v>0.39</v>
      </c>
      <c r="J120" s="13">
        <f t="shared" si="14"/>
        <v>24689.149999999994</v>
      </c>
    </row>
    <row r="121" spans="1:10" x14ac:dyDescent="0.35">
      <c r="E121" s="14"/>
      <c r="F121" s="14"/>
      <c r="G121" s="14"/>
      <c r="H121" s="14"/>
      <c r="I121" s="14"/>
      <c r="J121" s="14"/>
    </row>
    <row r="122" spans="1:10" s="27" customFormat="1" x14ac:dyDescent="0.35">
      <c r="A122" s="11" t="s">
        <v>46</v>
      </c>
      <c r="D122" s="19" t="s">
        <v>40</v>
      </c>
      <c r="E122" s="25"/>
      <c r="F122" s="25"/>
      <c r="G122" s="25"/>
      <c r="H122" s="25"/>
      <c r="I122" s="25"/>
      <c r="J122" s="25"/>
    </row>
    <row r="123" spans="1:10" s="27" customFormat="1" x14ac:dyDescent="0.35">
      <c r="A123" s="8" t="s">
        <v>81</v>
      </c>
      <c r="D123" s="19" t="s">
        <v>82</v>
      </c>
      <c r="E123" s="41">
        <v>195.18</v>
      </c>
      <c r="F123" s="41">
        <v>252.7</v>
      </c>
      <c r="G123" s="41">
        <v>2021.06</v>
      </c>
      <c r="H123" s="41">
        <v>2021.6</v>
      </c>
      <c r="I123" s="41">
        <v>0.54</v>
      </c>
      <c r="J123" s="41">
        <v>3032.4</v>
      </c>
    </row>
    <row r="124" spans="1:10" s="27" customFormat="1" x14ac:dyDescent="0.35">
      <c r="A124" s="8" t="s">
        <v>83</v>
      </c>
      <c r="D124" s="19" t="s">
        <v>84</v>
      </c>
      <c r="E124" s="41">
        <v>3435.02</v>
      </c>
      <c r="F124" s="41">
        <v>1970.8</v>
      </c>
      <c r="G124" s="41">
        <v>15766.39</v>
      </c>
      <c r="H124" s="41">
        <v>15766.4</v>
      </c>
      <c r="I124" s="41">
        <v>0.01</v>
      </c>
      <c r="J124" s="41">
        <v>23649.58</v>
      </c>
    </row>
    <row r="125" spans="1:10" s="27" customFormat="1" x14ac:dyDescent="0.35">
      <c r="A125" s="8" t="s">
        <v>85</v>
      </c>
      <c r="D125" s="19" t="s">
        <v>86</v>
      </c>
      <c r="E125" s="41">
        <v>247.66</v>
      </c>
      <c r="F125" s="41">
        <v>572.88</v>
      </c>
      <c r="G125" s="41">
        <v>4583.0600000000004</v>
      </c>
      <c r="H125" s="41">
        <v>4583.04</v>
      </c>
      <c r="I125" s="41">
        <v>-0.02</v>
      </c>
      <c r="J125" s="41">
        <v>6874.59</v>
      </c>
    </row>
    <row r="126" spans="1:10" s="27" customFormat="1" x14ac:dyDescent="0.35">
      <c r="A126" s="8" t="s">
        <v>87</v>
      </c>
      <c r="D126" s="19" t="s">
        <v>88</v>
      </c>
      <c r="E126" s="15">
        <v>-3102.29</v>
      </c>
      <c r="F126" s="15">
        <v>-1356.65</v>
      </c>
      <c r="G126" s="15">
        <v>-10853.17</v>
      </c>
      <c r="H126" s="15">
        <v>-10853.2</v>
      </c>
      <c r="I126" s="15">
        <v>-0.03</v>
      </c>
      <c r="J126" s="15">
        <v>-16279.75</v>
      </c>
    </row>
    <row r="127" spans="1:10" s="27" customFormat="1" x14ac:dyDescent="0.35">
      <c r="A127" s="3" t="s">
        <v>89</v>
      </c>
      <c r="D127" s="19" t="s">
        <v>40</v>
      </c>
      <c r="E127" s="17">
        <f t="shared" ref="E127:J127" si="15">SUM(E123:E126)</f>
        <v>775.56999999999971</v>
      </c>
      <c r="F127" s="17">
        <f t="shared" si="15"/>
        <v>1439.73</v>
      </c>
      <c r="G127" s="17">
        <f t="shared" si="15"/>
        <v>11517.340000000002</v>
      </c>
      <c r="H127" s="17">
        <f t="shared" si="15"/>
        <v>11517.84</v>
      </c>
      <c r="I127" s="17">
        <f t="shared" si="15"/>
        <v>0.5</v>
      </c>
      <c r="J127" s="17">
        <f t="shared" si="15"/>
        <v>17276.820000000007</v>
      </c>
    </row>
    <row r="128" spans="1:10" s="27" customFormat="1" x14ac:dyDescent="0.35">
      <c r="D128" s="26"/>
      <c r="E128" s="25"/>
      <c r="F128" s="25"/>
      <c r="G128" s="25"/>
      <c r="H128" s="25"/>
      <c r="I128" s="25"/>
      <c r="J128" s="25"/>
    </row>
    <row r="129" spans="1:10" s="27" customFormat="1" x14ac:dyDescent="0.35">
      <c r="A129" s="3" t="s">
        <v>90</v>
      </c>
      <c r="D129" s="19" t="s">
        <v>41</v>
      </c>
      <c r="E129" s="25"/>
      <c r="F129" s="25"/>
      <c r="G129" s="25"/>
      <c r="H129" s="25"/>
      <c r="I129" s="25"/>
      <c r="J129" s="25"/>
    </row>
    <row r="130" spans="1:10" s="27" customFormat="1" x14ac:dyDescent="0.35">
      <c r="A130" s="8" t="s">
        <v>91</v>
      </c>
      <c r="D130" s="19" t="s">
        <v>92</v>
      </c>
      <c r="E130" s="41">
        <v>1833.33</v>
      </c>
      <c r="F130" s="41">
        <v>1833.33</v>
      </c>
      <c r="G130" s="41">
        <v>14499.97</v>
      </c>
      <c r="H130" s="41">
        <v>14666.64</v>
      </c>
      <c r="I130" s="41">
        <v>166.67</v>
      </c>
      <c r="J130" s="41">
        <v>22000</v>
      </c>
    </row>
    <row r="131" spans="1:10" s="27" customFormat="1" x14ac:dyDescent="0.35">
      <c r="A131" s="8" t="s">
        <v>42</v>
      </c>
      <c r="D131" s="19" t="s">
        <v>93</v>
      </c>
      <c r="E131" s="41">
        <v>0</v>
      </c>
      <c r="F131" s="41">
        <v>0</v>
      </c>
      <c r="G131" s="41">
        <v>198.99</v>
      </c>
      <c r="H131" s="41">
        <v>198.99</v>
      </c>
      <c r="I131" s="41">
        <v>0</v>
      </c>
      <c r="J131" s="41">
        <v>198.99</v>
      </c>
    </row>
    <row r="132" spans="1:10" s="27" customFormat="1" x14ac:dyDescent="0.35">
      <c r="A132" s="8" t="s">
        <v>43</v>
      </c>
      <c r="D132" s="19" t="s">
        <v>94</v>
      </c>
      <c r="E132" s="41">
        <v>0</v>
      </c>
      <c r="F132" s="41">
        <v>100</v>
      </c>
      <c r="G132" s="41">
        <v>1500</v>
      </c>
      <c r="H132" s="41">
        <v>800</v>
      </c>
      <c r="I132" s="41">
        <v>-700</v>
      </c>
      <c r="J132" s="41">
        <v>1200</v>
      </c>
    </row>
    <row r="133" spans="1:10" s="27" customFormat="1" x14ac:dyDescent="0.35">
      <c r="A133" s="11" t="s">
        <v>95</v>
      </c>
      <c r="D133" s="19" t="s">
        <v>41</v>
      </c>
      <c r="E133" s="17">
        <f t="shared" ref="E133:J133" si="16">SUM(E130:E132)</f>
        <v>1833.33</v>
      </c>
      <c r="F133" s="17">
        <f t="shared" si="16"/>
        <v>1933.33</v>
      </c>
      <c r="G133" s="17">
        <f t="shared" si="16"/>
        <v>16198.96</v>
      </c>
      <c r="H133" s="17">
        <f t="shared" si="16"/>
        <v>15665.63</v>
      </c>
      <c r="I133" s="17">
        <f t="shared" si="16"/>
        <v>-533.33000000000004</v>
      </c>
      <c r="J133" s="17">
        <f t="shared" si="16"/>
        <v>23398.99</v>
      </c>
    </row>
    <row r="134" spans="1:10" s="27" customFormat="1" x14ac:dyDescent="0.35">
      <c r="A134" s="11"/>
      <c r="D134" s="19"/>
      <c r="E134" s="18"/>
      <c r="F134" s="18"/>
      <c r="G134" s="18"/>
      <c r="H134" s="18"/>
      <c r="I134" s="18"/>
      <c r="J134" s="18"/>
    </row>
    <row r="135" spans="1:10" s="27" customFormat="1" x14ac:dyDescent="0.35">
      <c r="A135" s="11" t="s">
        <v>196</v>
      </c>
      <c r="D135" s="19"/>
      <c r="E135" s="18">
        <f t="shared" ref="E135:J135" si="17">E133+E127+E120+E113+E100+E69+E63+E52</f>
        <v>34330.069999999992</v>
      </c>
      <c r="F135" s="18">
        <f t="shared" si="17"/>
        <v>35208.39</v>
      </c>
      <c r="G135" s="18">
        <f t="shared" si="17"/>
        <v>263514.48</v>
      </c>
      <c r="H135" s="18">
        <f t="shared" si="17"/>
        <v>284128.40999999997</v>
      </c>
      <c r="I135" s="18">
        <f t="shared" si="17"/>
        <v>20613.93</v>
      </c>
      <c r="J135" s="18">
        <f t="shared" si="17"/>
        <v>424084.15</v>
      </c>
    </row>
    <row r="136" spans="1:10" ht="7.2" customHeight="1" x14ac:dyDescent="0.35">
      <c r="E136" s="14"/>
      <c r="F136" s="14"/>
      <c r="G136" s="14"/>
      <c r="H136" s="14"/>
      <c r="I136" s="14"/>
      <c r="J136" s="14"/>
    </row>
    <row r="137" spans="1:10" ht="34.799999999999997" customHeight="1" x14ac:dyDescent="0.35">
      <c r="A137" s="58" t="s">
        <v>204</v>
      </c>
      <c r="B137" s="59"/>
      <c r="C137" s="59"/>
      <c r="E137" s="45">
        <f>E31-E135</f>
        <v>5433.8400000000038</v>
      </c>
      <c r="F137" s="45">
        <f t="shared" ref="F137:J137" si="18">F31-F135</f>
        <v>397.33000000000175</v>
      </c>
      <c r="G137" s="45">
        <f t="shared" si="18"/>
        <v>35581.150000000023</v>
      </c>
      <c r="H137" s="45">
        <f t="shared" si="18"/>
        <v>717.35000000003492</v>
      </c>
      <c r="I137" s="45">
        <f t="shared" si="18"/>
        <v>-6364.0600000000031</v>
      </c>
      <c r="J137" s="45">
        <f t="shared" si="18"/>
        <v>3184.3399999999674</v>
      </c>
    </row>
    <row r="138" spans="1:10" ht="46.8" customHeight="1" x14ac:dyDescent="0.35">
      <c r="A138" s="49" t="s">
        <v>200</v>
      </c>
      <c r="B138" s="50"/>
      <c r="C138" s="50"/>
      <c r="D138" s="32"/>
      <c r="E138" s="44">
        <f>E41-E135</f>
        <v>6478.8800000000047</v>
      </c>
      <c r="F138" s="44">
        <f t="shared" ref="F138:J138" si="19">F41-F135</f>
        <v>-43.419999999998254</v>
      </c>
      <c r="G138" s="44">
        <f t="shared" si="19"/>
        <v>30832.280000000028</v>
      </c>
      <c r="H138" s="44">
        <f t="shared" si="19"/>
        <v>-808.64999999996508</v>
      </c>
      <c r="I138" s="44">
        <f t="shared" si="19"/>
        <v>-9857.1500000000033</v>
      </c>
      <c r="J138" s="44">
        <f t="shared" si="19"/>
        <v>895.38999999995576</v>
      </c>
    </row>
    <row r="139" spans="1:10" x14ac:dyDescent="0.35">
      <c r="E139" s="14"/>
      <c r="F139" s="14"/>
      <c r="G139" s="14"/>
      <c r="H139" s="14"/>
      <c r="I139" s="14"/>
      <c r="J139" s="14"/>
    </row>
    <row r="140" spans="1:10" hidden="1" x14ac:dyDescent="0.35">
      <c r="A140" s="4" t="s">
        <v>99</v>
      </c>
      <c r="B140" s="5"/>
      <c r="C140" s="5"/>
      <c r="D140" s="32"/>
      <c r="E140" s="30" t="e">
        <f>-E82-E96+#REF!-#REF!</f>
        <v>#REF!</v>
      </c>
      <c r="F140" s="30" t="e">
        <f>-F82-F96+#REF!-#REF!</f>
        <v>#REF!</v>
      </c>
      <c r="G140" s="30" t="e">
        <f>-G82-G96+#REF!-#REF!</f>
        <v>#REF!</v>
      </c>
      <c r="H140" s="30" t="e">
        <f>-H82-H96+#REF!-#REF!</f>
        <v>#REF!</v>
      </c>
      <c r="I140" s="30" t="e">
        <f>-I82-I96+#REF!-#REF!</f>
        <v>#REF!</v>
      </c>
      <c r="J140" s="30" t="e">
        <f>-J82-J96+#REF!-#REF!</f>
        <v>#REF!</v>
      </c>
    </row>
    <row r="141" spans="1:10" ht="46.95" hidden="1" customHeight="1" x14ac:dyDescent="0.35">
      <c r="A141" s="60" t="s">
        <v>192</v>
      </c>
      <c r="B141" s="61"/>
      <c r="C141" s="61"/>
      <c r="E141" s="12"/>
      <c r="F141" s="12"/>
      <c r="G141" s="12"/>
      <c r="H141" s="12"/>
      <c r="I141" s="12"/>
      <c r="J141" s="12"/>
    </row>
    <row r="142" spans="1:10" x14ac:dyDescent="0.35">
      <c r="A142" s="1" t="s">
        <v>101</v>
      </c>
      <c r="E142" s="12"/>
      <c r="F142" s="12"/>
      <c r="G142" s="12"/>
      <c r="H142" s="12"/>
      <c r="I142" s="12"/>
      <c r="J142" s="12"/>
    </row>
    <row r="143" spans="1:10" x14ac:dyDescent="0.35">
      <c r="A143" s="24" t="s">
        <v>190</v>
      </c>
      <c r="B143" s="24"/>
      <c r="C143" s="24"/>
      <c r="D143" s="34"/>
      <c r="E143" s="35"/>
      <c r="F143" s="35"/>
      <c r="G143" s="35"/>
      <c r="H143" s="35"/>
      <c r="I143" s="35"/>
      <c r="J143" s="35"/>
    </row>
    <row r="144" spans="1:10" x14ac:dyDescent="0.35">
      <c r="A144" s="38" t="s">
        <v>0</v>
      </c>
      <c r="B144" s="39"/>
      <c r="C144" s="39"/>
      <c r="D144" s="36"/>
      <c r="E144" s="40"/>
      <c r="F144" s="40"/>
      <c r="G144" s="40"/>
      <c r="H144" s="40"/>
      <c r="I144" s="40"/>
      <c r="J144" s="40"/>
    </row>
    <row r="145" spans="1:10" ht="16.05" customHeight="1" x14ac:dyDescent="0.35">
      <c r="A145" s="53" t="s">
        <v>199</v>
      </c>
      <c r="B145" s="54"/>
      <c r="C145" s="54"/>
      <c r="D145" s="54"/>
      <c r="E145" s="54"/>
      <c r="F145" s="54"/>
      <c r="G145" s="54"/>
      <c r="H145" s="54"/>
      <c r="I145" s="54"/>
      <c r="J145" s="54"/>
    </row>
    <row r="146" spans="1:10" x14ac:dyDescent="0.35">
      <c r="A146" s="38" t="s">
        <v>198</v>
      </c>
      <c r="B146" s="39"/>
      <c r="C146" s="39"/>
      <c r="D146" s="36"/>
      <c r="E146" s="40"/>
      <c r="F146" s="40"/>
      <c r="G146" s="40"/>
      <c r="H146" s="40"/>
      <c r="I146" s="40"/>
      <c r="J146" s="40"/>
    </row>
    <row r="147" spans="1:10" x14ac:dyDescent="0.35">
      <c r="E147" s="12"/>
      <c r="F147" s="12"/>
      <c r="G147" s="12"/>
      <c r="H147" s="12"/>
      <c r="I147" s="12"/>
      <c r="J147" s="12"/>
    </row>
    <row r="148" spans="1:10" x14ac:dyDescent="0.35">
      <c r="E148" s="12"/>
      <c r="F148" s="12"/>
      <c r="G148" s="12"/>
      <c r="H148" s="12"/>
      <c r="I148" s="12"/>
      <c r="J148" s="12"/>
    </row>
  </sheetData>
  <mergeCells count="9">
    <mergeCell ref="A138:C138"/>
    <mergeCell ref="A24:C24"/>
    <mergeCell ref="A145:J145"/>
    <mergeCell ref="A21:C21"/>
    <mergeCell ref="A34:C34"/>
    <mergeCell ref="A41:C41"/>
    <mergeCell ref="A42:C42"/>
    <mergeCell ref="A137:C137"/>
    <mergeCell ref="A141:C141"/>
  </mergeCells>
  <phoneticPr fontId="2" type="noConversion"/>
  <pageMargins left="0.7" right="0.7" top="1.25" bottom="0.75" header="0.55000000000000004" footer="0.3"/>
  <pageSetup scale="99" fitToHeight="0" orientation="landscape" r:id="rId1"/>
  <headerFooter alignWithMargins="0">
    <oddHeader>&amp;C&amp;"Arial,Bold"&amp;12St. Matthias Episcopal Church
Income and Expenses
&amp;"Arial,Regular"August 2018&amp;"Arial,Bold"
&amp;R&amp;"Arial,Regular"&amp;11Page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11.5546875" defaultRowHeight="12.6" x14ac:dyDescent="0.25"/>
  <sheetData/>
  <phoneticPr fontId="2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St. Matthias</vt:lpstr>
      <vt:lpstr>Soup Hour</vt:lpstr>
      <vt:lpstr>'St. Matthias'!Print_Area</vt:lpstr>
      <vt:lpstr>'St. Matthias'!Print_Titles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bookkeeper</dc:creator>
  <cp:lastModifiedBy>bookkeeper</cp:lastModifiedBy>
  <cp:lastPrinted>2018-09-12T01:31:18Z</cp:lastPrinted>
  <dcterms:created xsi:type="dcterms:W3CDTF">2018-02-20T21:35:11Z</dcterms:created>
  <dcterms:modified xsi:type="dcterms:W3CDTF">2018-09-12T01:31:51Z</dcterms:modified>
</cp:coreProperties>
</file>